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уководитель\Программа\2021-2023\14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7" i="1" l="1"/>
  <c r="AA135" i="1"/>
  <c r="AA133" i="1"/>
  <c r="AB25" i="1" l="1"/>
  <c r="AC26" i="1"/>
  <c r="AB26" i="1"/>
  <c r="AC25" i="1"/>
  <c r="AA25" i="1" l="1"/>
  <c r="AD48" i="1" l="1"/>
  <c r="AD46" i="1"/>
  <c r="AA74" i="1" l="1"/>
  <c r="AA108" i="1" l="1"/>
  <c r="AA54" i="1"/>
  <c r="AA50" i="1" s="1"/>
  <c r="AA137" i="1" l="1"/>
  <c r="AA119" i="1" s="1"/>
  <c r="AA93" i="1"/>
  <c r="AA79" i="1"/>
  <c r="AD44" i="1"/>
  <c r="AB148" i="1" l="1"/>
  <c r="AC148" i="1"/>
  <c r="AA148" i="1"/>
  <c r="AB109" i="1" l="1"/>
  <c r="AB111" i="1" s="1"/>
  <c r="AC109" i="1"/>
  <c r="AC111" i="1" s="1"/>
  <c r="AA109" i="1"/>
  <c r="AA111" i="1" s="1"/>
  <c r="AB103" i="1" l="1"/>
  <c r="AC103" i="1"/>
  <c r="AA103" i="1"/>
  <c r="AD55" i="1" l="1"/>
  <c r="AB120" i="1" l="1"/>
  <c r="AD91" i="1" l="1"/>
  <c r="AB137" i="1" l="1"/>
  <c r="AB119" i="1" s="1"/>
  <c r="AD42" i="1" l="1"/>
  <c r="AD74" i="1" l="1"/>
  <c r="AA57" i="1"/>
  <c r="AC93" i="1" l="1"/>
  <c r="AB93" i="1"/>
  <c r="AD102" i="1"/>
  <c r="AD114" i="1"/>
  <c r="AD104" i="1"/>
  <c r="AD118" i="1"/>
  <c r="AD116" i="1"/>
  <c r="AD115" i="1"/>
  <c r="AA106" i="1"/>
  <c r="AA56" i="1" s="1"/>
  <c r="AD148" i="1"/>
  <c r="AD103" i="1"/>
  <c r="AC120" i="1"/>
  <c r="AD135" i="1"/>
  <c r="AD134" i="1"/>
  <c r="AD133" i="1"/>
  <c r="AC137" i="1"/>
  <c r="AB79" i="1"/>
  <c r="AC79" i="1"/>
  <c r="AD151" i="1"/>
  <c r="AC150" i="1"/>
  <c r="AC149" i="1" s="1"/>
  <c r="AB150" i="1"/>
  <c r="AB149" i="1" s="1"/>
  <c r="AA150" i="1"/>
  <c r="AA149" i="1" s="1"/>
  <c r="AD147" i="1"/>
  <c r="AD145" i="1"/>
  <c r="AD144" i="1"/>
  <c r="AD143" i="1"/>
  <c r="AD142" i="1"/>
  <c r="AD141" i="1"/>
  <c r="AD138" i="1"/>
  <c r="AD132" i="1"/>
  <c r="AD130" i="1"/>
  <c r="AD127" i="1"/>
  <c r="AD126" i="1"/>
  <c r="AD125" i="1"/>
  <c r="AD123" i="1"/>
  <c r="AD122" i="1"/>
  <c r="AD121" i="1"/>
  <c r="AD111" i="1"/>
  <c r="AD109" i="1"/>
  <c r="AD108" i="1"/>
  <c r="AC106" i="1"/>
  <c r="AB106" i="1"/>
  <c r="AD100" i="1"/>
  <c r="AD99" i="1"/>
  <c r="AD98" i="1"/>
  <c r="AD96" i="1"/>
  <c r="AD95" i="1"/>
  <c r="AD94" i="1"/>
  <c r="AD88" i="1"/>
  <c r="AD87" i="1"/>
  <c r="AD86" i="1"/>
  <c r="AD85" i="1"/>
  <c r="AD84" i="1"/>
  <c r="AD83" i="1"/>
  <c r="AD81" i="1"/>
  <c r="AD80" i="1"/>
  <c r="AD78" i="1"/>
  <c r="AD73" i="1"/>
  <c r="AD72" i="1"/>
  <c r="AD71" i="1"/>
  <c r="AD70" i="1"/>
  <c r="AD69" i="1"/>
  <c r="AD67" i="1"/>
  <c r="AD66" i="1"/>
  <c r="AD65" i="1"/>
  <c r="AD63" i="1"/>
  <c r="AD62" i="1"/>
  <c r="AD61" i="1"/>
  <c r="AD60" i="1"/>
  <c r="AD59" i="1"/>
  <c r="AD58" i="1"/>
  <c r="AC57" i="1"/>
  <c r="AB57" i="1"/>
  <c r="AD54" i="1"/>
  <c r="AD53" i="1"/>
  <c r="AD52" i="1"/>
  <c r="AC50" i="1"/>
  <c r="AC51" i="1" s="1"/>
  <c r="AD51" i="1" s="1"/>
  <c r="AB50" i="1"/>
  <c r="AB51" i="1" s="1"/>
  <c r="AD39" i="1"/>
  <c r="AD36" i="1"/>
  <c r="AD35" i="1"/>
  <c r="AD34" i="1"/>
  <c r="AD32" i="1"/>
  <c r="AD31" i="1"/>
  <c r="AD30" i="1"/>
  <c r="AD29" i="1"/>
  <c r="AD28" i="1"/>
  <c r="AD27" i="1"/>
  <c r="AD24" i="1"/>
  <c r="AD23" i="1"/>
  <c r="AD22" i="1"/>
  <c r="AD21" i="1"/>
  <c r="AD20" i="1"/>
  <c r="AD19" i="1"/>
  <c r="AD112" i="1"/>
  <c r="AA17" i="1" l="1"/>
  <c r="AA41" i="1" s="1"/>
  <c r="AB107" i="1"/>
  <c r="AA107" i="1"/>
  <c r="AA51" i="1"/>
  <c r="AC107" i="1"/>
  <c r="AD107" i="1" s="1"/>
  <c r="AB56" i="1"/>
  <c r="AD57" i="1"/>
  <c r="AD150" i="1"/>
  <c r="AC56" i="1"/>
  <c r="AD106" i="1"/>
  <c r="AC119" i="1"/>
  <c r="AD79" i="1"/>
  <c r="AD50" i="1"/>
  <c r="AD149" i="1"/>
  <c r="AD120" i="1"/>
  <c r="AD93" i="1"/>
  <c r="AD137" i="1"/>
  <c r="AA76" i="1" l="1"/>
  <c r="AA77" i="1"/>
  <c r="AD56" i="1"/>
  <c r="AD119" i="1"/>
  <c r="AC17" i="1"/>
  <c r="AC76" i="1" s="1"/>
  <c r="AD76" i="1" s="1"/>
  <c r="AB17" i="1"/>
  <c r="AB76" i="1" s="1"/>
  <c r="AD25" i="1"/>
  <c r="AA38" i="1"/>
  <c r="AC146" i="1" l="1"/>
  <c r="AD146" i="1" s="1"/>
  <c r="AC136" i="1"/>
  <c r="AD136" i="1" s="1"/>
  <c r="AC129" i="1"/>
  <c r="AD129" i="1" s="1"/>
  <c r="AC139" i="1"/>
  <c r="AD139" i="1" s="1"/>
  <c r="AC128" i="1"/>
  <c r="AD128" i="1" s="1"/>
  <c r="AC92" i="1"/>
  <c r="AD92" i="1" s="1"/>
  <c r="AC77" i="1"/>
  <c r="AD77" i="1" s="1"/>
  <c r="AC101" i="1"/>
  <c r="AD101" i="1" s="1"/>
  <c r="AC75" i="1"/>
  <c r="AD75" i="1" s="1"/>
  <c r="AC40" i="1"/>
  <c r="AD40" i="1" s="1"/>
  <c r="AC41" i="1"/>
  <c r="AD41" i="1" s="1"/>
  <c r="AC38" i="1"/>
  <c r="AD38" i="1" s="1"/>
  <c r="AA139" i="1"/>
  <c r="AA129" i="1"/>
  <c r="AA146" i="1"/>
  <c r="AA136" i="1"/>
  <c r="AA128" i="1"/>
  <c r="AA101" i="1"/>
  <c r="AA92" i="1"/>
  <c r="AA75" i="1"/>
  <c r="AA40" i="1"/>
  <c r="AB139" i="1"/>
  <c r="AB146" i="1"/>
  <c r="AB136" i="1"/>
  <c r="AB129" i="1"/>
  <c r="AB128" i="1"/>
  <c r="AB101" i="1"/>
  <c r="AB92" i="1"/>
  <c r="AB77" i="1"/>
  <c r="AB75" i="1"/>
  <c r="AB41" i="1"/>
  <c r="AB40" i="1"/>
  <c r="AB38" i="1"/>
  <c r="AD17" i="1"/>
</calcChain>
</file>

<file path=xl/sharedStrings.xml><?xml version="1.0" encoding="utf-8"?>
<sst xmlns="http://schemas.openxmlformats.org/spreadsheetml/2006/main" count="298" uniqueCount="160">
  <si>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</si>
  <si>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</si>
  <si>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Администратор  муниципальной  программы  ЗАТО Озерный Тверской области - отдел образования администрации ЗАТО Озерный Тверской области</t>
  </si>
  <si>
    <t>Характеристика муниципальной программы ЗАТО Озерный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</si>
  <si>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</si>
  <si>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</si>
  <si>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</si>
  <si>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</si>
  <si>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</si>
  <si>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</si>
  <si>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</si>
  <si>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</si>
  <si>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</si>
  <si>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</si>
  <si>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</si>
  <si>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</si>
  <si>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Тыс. руб.</t>
  </si>
  <si>
    <t>%</t>
  </si>
  <si>
    <t>Ед.</t>
  </si>
  <si>
    <t>Г</t>
  </si>
  <si>
    <t>Подпрограмма 3 «Развитие системы дополнительного образования в ЗАТО Озерный Тверской области»</t>
  </si>
  <si>
    <t xml:space="preserve">Обеспечивающая подпрограмма </t>
  </si>
  <si>
    <t>С</t>
  </si>
  <si>
    <t>S</t>
  </si>
  <si>
    <r>
      <rPr>
        <b/>
        <sz val="11"/>
        <color theme="1"/>
        <rFont val="Times New Roman"/>
        <family val="1"/>
        <charset val="204"/>
      </rPr>
      <t>Цель программы:</t>
    </r>
    <r>
      <rPr>
        <sz val="11"/>
        <color theme="1"/>
        <rFont val="Times New Roman"/>
        <family val="1"/>
        <charset val="204"/>
      </rPr>
      <t xml:space="preserve">   "Повышение качества и доступности предоставляемых образовательных услуг населению ЗАТО Озерный Тверской области" </t>
    </r>
  </si>
  <si>
    <r>
      <t>Показатель цели программы  1</t>
    </r>
    <r>
      <rPr>
        <sz val="11"/>
        <color theme="1"/>
        <rFont val="Times New Roman"/>
        <family val="1"/>
        <charset val="204"/>
      </rPr>
      <t xml:space="preserve">  «Охват программами дошкольного образования детей в возрасте от 3 до 7  лет»</t>
    </r>
  </si>
  <si>
    <r>
      <t xml:space="preserve">Показатель цели программы  2 </t>
    </r>
    <r>
      <rPr>
        <sz val="11"/>
        <color theme="1"/>
        <rFont val="Times New Roman"/>
        <family val="1"/>
        <charset val="204"/>
      </rPr>
      <t xml:space="preserve"> «Охват детей в возрасте от 5 до 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от 5 до 18 лет)»</t>
    </r>
  </si>
  <si>
    <r>
      <t>Показатель цели программы  3</t>
    </r>
    <r>
      <rPr>
        <sz val="11"/>
        <color theme="1"/>
        <rFont val="Times New Roman"/>
        <family val="1"/>
        <charset val="204"/>
      </rPr>
      <t xml:space="preserve">  «Доля выпускников общеобразовательных учреждений, получивших аттестат о среднем общем образовании в общей численности выпусников»</t>
    </r>
  </si>
  <si>
    <r>
      <t xml:space="preserve">Показатель цели программы  4 </t>
    </r>
    <r>
      <rPr>
        <sz val="11"/>
        <color theme="1"/>
        <rFont val="Times New Roman"/>
        <family val="1"/>
        <charset val="204"/>
      </rPr>
      <t>«Укомплектованность образовательных учреждений квалифицированными педагогическими кадрами»</t>
    </r>
  </si>
  <si>
    <r>
      <t>Показатель цели программы  5</t>
    </r>
    <r>
      <rPr>
        <sz val="11"/>
        <color theme="1"/>
        <rFont val="Times New Roman"/>
        <family val="1"/>
        <charset val="204"/>
      </rPr>
      <t xml:space="preserve">  «Доля образовательных учреждений, соответствующих современным требованиям к условиям осуществления образовательного процесса в общем количестве образовательных учреждений»</t>
    </r>
  </si>
  <si>
    <r>
      <t>Показатель цели программы  6</t>
    </r>
    <r>
      <rPr>
        <sz val="11"/>
        <color theme="1"/>
        <rFont val="Times New Roman"/>
        <family val="1"/>
        <charset val="204"/>
      </rPr>
      <t xml:space="preserve"> «Удовлетворенность населения ЗАТО Озерный Тверской области качеством образовательных услуг и их доступностью»</t>
    </r>
  </si>
  <si>
    <r>
      <rPr>
        <b/>
        <u/>
        <sz val="11"/>
        <color theme="1"/>
        <rFont val="Times New Roman"/>
        <family val="1"/>
        <charset val="204"/>
      </rPr>
      <t>Подпрограмма</t>
    </r>
    <r>
      <rPr>
        <b/>
        <sz val="11"/>
        <color theme="1"/>
        <rFont val="Times New Roman"/>
        <family val="1"/>
        <charset val="204"/>
      </rPr>
      <t xml:space="preserve"> 1 «Развитие системы дошкольного образования в ЗАТО Озерный Тверской области»</t>
    </r>
  </si>
  <si>
    <r>
      <t xml:space="preserve">Задача 1 </t>
    </r>
    <r>
      <rPr>
        <b/>
        <sz val="11"/>
        <color theme="1"/>
        <rFont val="Times New Roman"/>
        <family val="1"/>
        <charset val="204"/>
      </rPr>
      <t xml:space="preserve"> «Развитие системы дошкольного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</si>
  <si>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«Количество детей, ожидающих места в дошкольных образовательных учреждениях»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</si>
  <si>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1,5-3 лет»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</si>
  <si>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 xml:space="preserve"> «Охват дошкольным образованием детей в возрасте 3-7 лет»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</si>
  <si>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 дошкольных образовательных учреждений, в которых реализуются здоровье сберегающие технологии в общем количестве дошкольных образовательных учреждений»</t>
    </r>
  </si>
  <si>
    <r>
      <t>Показатель 5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имеющих квалифицированный состав специалистов, обеспечивающих работу с воспитанниками (медицинские работники, воспитатели,  инструктора по физической культуре, психологи, логопеды и т.п.) в общем количестве дошкольных образовательных учреждений»</t>
    </r>
  </si>
  <si>
    <r>
      <t>Показатель 6 «</t>
    </r>
    <r>
      <rPr>
        <sz val="11"/>
        <color theme="1"/>
        <rFont val="Times New Roman"/>
        <family val="1"/>
        <charset val="204"/>
      </rPr>
      <t>Уровень удовлетворенности населения качеством предоставляемых  образовательных услуг в системе дошкольного образования»</t>
    </r>
  </si>
  <si>
    <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дошкольного образования»</t>
    </r>
  </si>
  <si>
    <r>
      <t>Показатель 1 «</t>
    </r>
    <r>
      <rPr>
        <sz val="11"/>
        <color theme="1"/>
        <rFont val="Times New Roman"/>
        <family val="1"/>
        <charset val="204"/>
      </rPr>
      <t>Доля педагогических работников дошкольных образовательных учреждений, принявших участие в   мероприятиях, направленных на повышение квалификации,  от общего числа педагогических работников дошкольных образовательных учреждений»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</si>
  <si>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дошкольных образовательных учреждений, использующих  ресурсы общеобразовательных учреждений для развития способностей и интересов детей дошкольного возраста</t>
    </r>
    <r>
      <rPr>
        <b/>
        <sz val="11"/>
        <color theme="1"/>
        <rFont val="Times New Roman"/>
        <family val="1"/>
        <charset val="204"/>
      </rPr>
      <t>»</t>
    </r>
  </si>
  <si>
    <r>
      <rPr>
        <b/>
        <sz val="11"/>
        <color theme="1"/>
        <rFont val="Times New Roman"/>
        <family val="1"/>
        <charset val="204"/>
      </rPr>
      <t>Показатель  3</t>
    </r>
    <r>
      <rPr>
        <sz val="11"/>
        <color theme="1"/>
        <rFont val="Times New Roman"/>
        <family val="1"/>
        <charset val="204"/>
      </rPr>
      <t xml:space="preserve"> «Доля дошкольных образовательных учреждений, в которых произведены мероприятия направленные на создание условий для развития  доступной среды в общем количестве дошкольных образовательных учреждений» </t>
    </r>
  </si>
  <si>
    <r>
      <t>Мероприятие 1.002  «</t>
    </r>
    <r>
      <rPr>
        <sz val="11"/>
        <color theme="1"/>
        <rFont val="Times New Roman"/>
        <family val="1"/>
        <charset val="204"/>
      </rPr>
      <t>Обеспечение деятельности  дошкольных 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</si>
  <si>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«Средняя заработная плата педагогических работников дошкольных 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</si>
  <si>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>«Обеспечение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учреждениях посредствам предоставления 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</si>
  <si>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субвенции из областного бюджета на дошкольное образование ЗАТО Озерный  в общем  объеме средств  субвенции на отрасль «Образование» в ЗАТО Озерный»  </t>
    </r>
  </si>
  <si>
    <r>
      <rPr>
        <b/>
        <sz val="11"/>
        <color theme="1"/>
        <rFont val="Times New Roman"/>
        <family val="1"/>
        <charset val="204"/>
      </rPr>
      <t>Мероприятие 2.001</t>
    </r>
    <r>
      <rPr>
        <sz val="11"/>
        <color theme="1"/>
        <rFont val="Times New Roman"/>
        <family val="1"/>
        <charset val="204"/>
      </rPr>
      <t xml:space="preserve"> «Компенсация части родительской платы за содержание ребёнка (присмотр и уход за ребенком) в учреждениях, реализующих основную общеобразовательную программу дошкольного образования за счет средств субвенции из областного бюджета»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</si>
  <si>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«Процент родительской платы за присмотр и уход за ребенком от общих затрат на присмотр и уход за ребенком»          </t>
    </r>
  </si>
  <si>
    <r>
      <rPr>
        <b/>
        <sz val="11"/>
        <color theme="1"/>
        <rFont val="Times New Roman"/>
        <family val="1"/>
        <charset val="204"/>
      </rPr>
      <t>Мероприятие 2.002</t>
    </r>
    <r>
      <rPr>
        <sz val="11"/>
        <color theme="1"/>
        <rFont val="Times New Roman"/>
        <family val="1"/>
        <charset val="204"/>
      </rPr>
      <t xml:space="preserve"> «Субвенция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Тверской области» </t>
    </r>
  </si>
  <si>
    <r>
      <t>Подпрограмма</t>
    </r>
    <r>
      <rPr>
        <b/>
        <sz val="11"/>
        <color theme="1"/>
        <rFont val="Times New Roman"/>
        <family val="1"/>
        <charset val="204"/>
      </rPr>
      <t xml:space="preserve">  2</t>
    </r>
    <r>
      <rPr>
        <sz val="11"/>
        <color theme="1"/>
        <rFont val="Times New Roman"/>
        <family val="1"/>
        <charset val="204"/>
      </rPr>
      <t xml:space="preserve"> «Развитие системы начального, основного и среднего общего образования в ЗАТО Озерный Тверской области»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</si>
  <si>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 «Развитие системы начального, основного и среднего общего образования»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</si>
  <si>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6,5 до 18 лет программами начального общего,  основного общего и среднего общего образования  в общеобразовательных учреждениях»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</si>
  <si>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стандартам, в общей численности учащихся»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</si>
  <si>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детей-инвалидов, обучающихся дистанционно, в общем количестве детей–инвалидов, обучающихся в общеобразовательных учреждениях»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</si>
  <si>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Показатель 4 </t>
    </r>
    <r>
      <rPr>
        <sz val="11"/>
        <color theme="1"/>
        <rFont val="Times New Roman"/>
        <family val="1"/>
        <charset val="204"/>
      </rPr>
      <t>«Доля общеобразовательных учреждений, в которых созданы условия  без барьерной среды для учащихся с ограниченными возможностями здоровья в общем количестве общеобразовательных учреждений»</t>
    </r>
  </si>
  <si>
    <r>
      <t xml:space="preserve">Показатель 5 </t>
    </r>
    <r>
      <rPr>
        <sz val="11"/>
        <color theme="1"/>
        <rFont val="Times New Roman"/>
        <family val="1"/>
        <charset val="204"/>
      </rPr>
      <t>«Процент укомплектованности общеобразовательных учреждений педагогическими кадрами»</t>
    </r>
  </si>
  <si>
    <r>
      <t xml:space="preserve">Показатель 6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предоставляемых  образовательных услуг в системе начального, основного и среднего общего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</si>
  <si>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«Организационное и методическое сопровождение государственной итоговой аттестации»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</si>
  <si>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математике на 80 баллов и более, к численности выпускников, участвовавших в ЕГЭ по математике»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</si>
  <si>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 выпускников, сдавших единый государственный экзамен по русскому языку на 80 баллов и более, к численности выпускников, участвовавших в ЕГЭ по русскому языку»</t>
    </r>
  </si>
  <si>
    <r>
      <t>Показатель 3</t>
    </r>
    <r>
      <rPr>
        <sz val="11"/>
        <color theme="1"/>
        <rFont val="Times New Roman"/>
        <family val="1"/>
        <charset val="204"/>
      </rPr>
      <t xml:space="preserve"> «Доля выпускников 9-х классов, прошедших государственную итоговую аттестации в форме ОГЭ, в общей численности выпускников 9-х классов»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</si>
  <si>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1.002 </t>
    </r>
    <r>
      <rPr>
        <sz val="11"/>
        <color theme="1"/>
        <rFont val="Times New Roman"/>
        <family val="1"/>
        <charset val="204"/>
      </rPr>
      <t xml:space="preserve"> «Методическое сопровождение реализации образовательными учреждениями федеральных государственных стандартов»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</si>
  <si>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учащихся, обучающихся в профильных классах, в общей численности учащихся общеобразовательных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</si>
  <si>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«Доля детей с ОВЗ обучающихся по ФГОС от общего количества обучающихся детей»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</si>
  <si>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учащихся, обучающихся по федеральным государственным образовательным стандартам  от общей численности учащихся»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</si>
  <si>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осуществляющих дистанционное обучение учащихся, в общем количестве общеобразовательных учреждений»</t>
    </r>
  </si>
  <si>
    <r>
      <t>Показатель 5 «</t>
    </r>
    <r>
      <rPr>
        <sz val="11"/>
        <color theme="1"/>
        <rFont val="Times New Roman"/>
        <family val="1"/>
        <charset val="204"/>
      </rPr>
      <t>Доля общеобразовательных учреждений, использующих дистанционные технологии в обучении в общем количестве общеобразовательных учреждений»</t>
    </r>
  </si>
  <si>
    <r>
      <rPr>
        <b/>
        <sz val="11"/>
        <color theme="1"/>
        <rFont val="Times New Roman"/>
        <family val="1"/>
        <charset val="204"/>
      </rPr>
      <t>Мероприятие 1. 003</t>
    </r>
    <r>
      <rPr>
        <sz val="11"/>
        <color theme="1"/>
        <rFont val="Times New Roman"/>
        <family val="1"/>
        <charset val="204"/>
      </rPr>
      <t xml:space="preserve"> «Обеспечение деятельности общеобразовательных учреждений»</t>
    </r>
  </si>
  <si>
    <r>
      <t>Показатель 4</t>
    </r>
    <r>
      <rPr>
        <sz val="11"/>
        <color theme="1"/>
        <rFont val="Times New Roman"/>
        <family val="1"/>
        <charset val="204"/>
      </rPr>
      <t xml:space="preserve">  «Среднемесячная заработная плата педагогических работников общеобразовательных учреждений»</t>
    </r>
  </si>
  <si>
    <r>
      <rPr>
        <b/>
        <u/>
        <sz val="11"/>
        <color theme="1"/>
        <rFont val="Times New Roman"/>
        <family val="1"/>
        <charset val="204"/>
      </rPr>
      <t xml:space="preserve">Задача 2 </t>
    </r>
    <r>
      <rPr>
        <b/>
        <sz val="11"/>
        <color theme="1"/>
        <rFont val="Times New Roman"/>
        <family val="1"/>
        <charset val="204"/>
      </rPr>
      <t xml:space="preserve"> «Создание условий для воспитания гармонично развитой творческой личности в условиях современного социума»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</si>
  <si>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учащихся организованными формами духовно-нравственного, краеведческого, патриотического и спортивного воспитания»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</si>
  <si>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учащихся общеобразовательных учреждений, принимающих участие в предметных олимпиадах: школьного уровня, муниципального уровня, регионального уровня, федерального уровня в общей численности учащихся»</t>
    </r>
  </si>
  <si>
    <r>
      <t>Административное мероприятие 2.001</t>
    </r>
    <r>
      <rPr>
        <sz val="11"/>
        <color theme="1"/>
        <rFont val="Times New Roman"/>
        <family val="1"/>
        <charset val="204"/>
      </rPr>
      <t xml:space="preserve"> «Организация духовно-нравственного,  краеведческого, патриотического и спортивного воспитания в общеобразовательных учреждениях»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</si>
  <si>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   «Охват учащихся общеобразовательных учреждений мероприятиями духовно-нравственной, краеведческой, патриотической и спортивной направленности»    </t>
    </r>
  </si>
  <si>
    <r>
      <t>Показатель 2 «</t>
    </r>
    <r>
      <rPr>
        <sz val="11"/>
        <color theme="1"/>
        <rFont val="Times New Roman"/>
        <family val="1"/>
        <charset val="204"/>
      </rPr>
      <t xml:space="preserve">Охват воспитанников кадетских классов  мероприятиями духовно-нравственной, краеведческой, патриотической и спортивной направленности» </t>
    </r>
    <r>
      <rPr>
        <b/>
        <sz val="11"/>
        <color theme="1"/>
        <rFont val="Times New Roman"/>
        <family val="1"/>
        <charset val="204"/>
      </rPr>
      <t xml:space="preserve">   </t>
    </r>
  </si>
  <si>
    <r>
      <t>Мероприятие 2.002</t>
    </r>
    <r>
      <rPr>
        <sz val="11"/>
        <color theme="1"/>
        <rFont val="Times New Roman"/>
        <family val="1"/>
        <charset val="204"/>
      </rPr>
      <t xml:space="preserve"> «Предоставление средств общеобразовательным учреждениям на участие в региональных мероприятиях по духовно-нравственному, краеведческому, патриотическому и спортивному  воспитанию»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</si>
  <si>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принявших участие в  региональных мероприятиях (конкурсах, смотрах, фестивалях,  соревнованиях) по духовно-нравственному, краеведческому, патриотическому и спортивному  воспитанию»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</si>
  <si>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общеобразовательных учреждений, имеющих краеведческие музеи, в общем количестве общеобразовательных учреждений»</t>
    </r>
  </si>
  <si>
    <r>
      <t>Мероприятие 2.003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</si>
  <si>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t xml:space="preserve">Показатель 1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императорский путевой дворец в рамках реализации проекта «Нас пригласили во Дворец!» от общей численности учащихся 8-11 классов»</t>
    </r>
  </si>
  <si>
    <r>
      <t xml:space="preserve">Показатель 2  </t>
    </r>
    <r>
      <rPr>
        <sz val="11"/>
        <color theme="1"/>
        <rFont val="Times New Roman"/>
        <family val="1"/>
        <charset val="204"/>
      </rPr>
      <t>«Процент учащихся общеобразовательных учреждений ЗАТО Озерный, посетивших Тверской Кванториум в рамках реализации проекта «Нас пригласили в Кванториум!» от общей численности учащихся 7 классов»</t>
    </r>
  </si>
  <si>
    <r>
      <t>Мероприятие 2.004</t>
    </r>
    <r>
      <rPr>
        <sz val="11"/>
        <color theme="1"/>
        <rFont val="Times New Roman"/>
        <family val="1"/>
        <charset val="204"/>
      </rPr>
      <t xml:space="preserve"> «Субсидия на организацию участия детей и подростков в социально значимых региональных проектах»</t>
    </r>
  </si>
  <si>
    <r>
      <rPr>
        <b/>
        <u/>
        <sz val="11"/>
        <color theme="1"/>
        <rFont val="Times New Roman"/>
        <family val="1"/>
        <charset val="204"/>
      </rPr>
      <t>Задача 3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школьников, а также формированию основ здорового образа жизни»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</si>
  <si>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в возрасте от 6,5 до 17 лет организованными формами отдыха и оздоровления»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</si>
  <si>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«Охват учащихся кадетских классов ЗАТО Озерный организованными формами отдыха и оздоровления»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</si>
  <si>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«Процент общеобразовательных учреждений, в которых организована работа школьных спортивных клубов»</t>
    </r>
  </si>
  <si>
    <r>
      <t>Административное мероприятие 3.001</t>
    </r>
    <r>
      <rPr>
        <sz val="11"/>
        <color theme="1"/>
        <rFont val="Times New Roman"/>
        <family val="1"/>
        <charset val="204"/>
      </rPr>
      <t xml:space="preserve"> «Организация отдыха учащихся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</si>
  <si>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«Процент учащихся общеобразовательных учреждений, охваченных организованным отдыхом в каникулярное время»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</si>
  <si>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«Охват детей  в лагерях труда и отдыха от общего количества детей, охваченных летней оздоровительной кампанией»</t>
    </r>
  </si>
  <si>
    <r>
      <t xml:space="preserve">Мероприятие  3.002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общеобразовательных учреждений на развитие системы отдыха и оздоровления детей»</t>
    </r>
  </si>
  <si>
    <r>
      <t xml:space="preserve">Мероприятие  3.003 </t>
    </r>
    <r>
      <rPr>
        <sz val="11"/>
        <color theme="1"/>
        <rFont val="Times New Roman"/>
        <family val="1"/>
        <charset val="204"/>
      </rPr>
      <t xml:space="preserve"> «Субсидии   на  организацию отдыха   детей в каникулярное время»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</si>
  <si>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общеобразовательных учреждений, выделенного на  организацию  отдыха  детей в каникулярное время»</t>
    </r>
  </si>
  <si>
    <r>
      <rPr>
        <b/>
        <u/>
        <sz val="11"/>
        <color theme="1"/>
        <rFont val="Times New Roman"/>
        <family val="1"/>
        <charset val="204"/>
      </rPr>
      <t>Задача 4</t>
    </r>
    <r>
      <rPr>
        <b/>
        <sz val="11"/>
        <color theme="1"/>
        <rFont val="Times New Roman"/>
        <family val="1"/>
        <charset val="204"/>
      </rPr>
      <t xml:space="preserve"> «Обеспечение государственных гарантий реализации прав на получение общедоступного и бесплатного начального общего, основного общего, среднего общего  образования в муниципальных общеобразовательных учреждениях посредствам предоставления субвенций местному бюджету»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</si>
  <si>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областной субвенции на общеобразовательные учреждения ЗАТО Озерный  в общем  объеме средств  областной субвенции на отрасль «Образование»  </t>
    </r>
  </si>
  <si>
    <r>
      <rPr>
        <b/>
        <sz val="11"/>
        <color theme="1"/>
        <rFont val="Times New Roman"/>
        <family val="1"/>
        <charset val="204"/>
      </rPr>
      <t>Мероприятие 4.001</t>
    </r>
    <r>
      <rPr>
        <sz val="11"/>
        <color theme="1"/>
        <rFont val="Times New Roman"/>
        <family val="1"/>
        <charset val="204"/>
      </rPr>
      <t xml:space="preserve"> «Субвенции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муниципальных образовательных учреждениях» 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</si>
  <si>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4.002</t>
    </r>
    <r>
      <rPr>
        <sz val="11"/>
        <color theme="1"/>
        <rFont val="Times New Roman"/>
        <family val="1"/>
        <charset val="204"/>
      </rPr>
      <t xml:space="preserve"> «Мониторинг заработной платы руководящих, педагогических и прочих работников» </t>
    </r>
  </si>
  <si>
    <r>
      <rPr>
        <b/>
        <u/>
        <sz val="11"/>
        <color theme="1"/>
        <rFont val="Times New Roman"/>
        <family val="1"/>
        <charset val="204"/>
      </rPr>
      <t>Задача 1</t>
    </r>
    <r>
      <rPr>
        <b/>
        <sz val="11"/>
        <color theme="1"/>
        <rFont val="Times New Roman"/>
        <family val="1"/>
        <charset val="204"/>
      </rPr>
      <t xml:space="preserve"> «Развитие системы дополнительного 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</si>
  <si>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«Охват детей программами дополнительного образования в учреждениях дополнительного образования от общей численности учащихся общеобразовательных учреждений» 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</si>
  <si>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«Доля воспитанников, охваченных организованными формами духовно-нравственного воспитания, от общей численности воспитанников учреждений дополнительного образования»</t>
    </r>
  </si>
  <si>
    <r>
      <t xml:space="preserve">Показатель 3 </t>
    </r>
    <r>
      <rPr>
        <sz val="11"/>
        <color theme="1"/>
        <rFont val="Times New Roman"/>
        <family val="1"/>
        <charset val="204"/>
      </rPr>
      <t>«Доля воспитанников, охваченных формами спортивной направленности, от общей численности воспитанников учреждений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</si>
  <si>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Административное мероприятие 1.001</t>
    </r>
    <r>
      <rPr>
        <sz val="11"/>
        <color theme="1"/>
        <rFont val="Times New Roman"/>
        <family val="1"/>
        <charset val="204"/>
      </rPr>
      <t xml:space="preserve"> «Методическое сопровождение развития дополнительного образования» 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</si>
  <si>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педагогических работников дополнительного образования, принявших участие в   мероприятиях, направленных на повышение квалификации, от общего числа педагогических работников дополнительного образования»</t>
    </r>
  </si>
  <si>
    <r>
      <t xml:space="preserve">Показатель 2 </t>
    </r>
    <r>
      <rPr>
        <sz val="11"/>
        <color theme="1"/>
        <rFont val="Times New Roman"/>
        <family val="1"/>
        <charset val="204"/>
      </rPr>
      <t>«Уровень удовлетворенности качеством предоставляемых услуг в системе дополнительного образования»</t>
    </r>
  </si>
  <si>
    <r>
      <t xml:space="preserve">Мероприятие 1.002 </t>
    </r>
    <r>
      <rPr>
        <sz val="11"/>
        <color theme="1"/>
        <rFont val="Times New Roman"/>
        <family val="1"/>
        <charset val="204"/>
      </rPr>
      <t>«Обеспечение деятельности учреждений дополнительного образования»</t>
    </r>
  </si>
  <si>
    <r>
      <t xml:space="preserve">Показатель 3  </t>
    </r>
    <r>
      <rPr>
        <sz val="11"/>
        <color theme="1"/>
        <rFont val="Times New Roman"/>
        <family val="1"/>
        <charset val="204"/>
      </rPr>
      <t>«Среднемесячная заработная плата педагогических работников учреждений дополнительного образования»</t>
    </r>
  </si>
  <si>
    <r>
      <t xml:space="preserve">Административное мероприятие 1.003  </t>
    </r>
    <r>
      <rPr>
        <sz val="11"/>
        <color theme="1"/>
        <rFont val="Times New Roman"/>
        <family val="1"/>
        <charset val="204"/>
      </rPr>
      <t>«Совершенствование механизма сетевого взаимодействия между учреждениями дополнительного образования и общеобразовательными учреждениями»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</si>
  <si>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общеобразовательных учреждений, участвующих в сетевом взаимодействии с учреждениями дополнительного образования в общем количестве общеобразовательных учреждений»</t>
    </r>
  </si>
  <si>
    <r>
      <t xml:space="preserve">Мероприятие 1.004 </t>
    </r>
    <r>
      <rPr>
        <sz val="11"/>
        <color theme="1"/>
        <rFont val="Times New Roman"/>
        <family val="1"/>
        <charset val="204"/>
      </rPr>
      <t>«Субсидии на повышение заработной платы педагогическим работникам муниципальных организаций дополнительного образования»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</si>
  <si>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«Отношение  объема субсидии на повышение заработной платы педагогическим работникам муниципальных организаций дополнительного образования к объёму средств муниципального бюджета, выделенного на повышение заработной платы педагогическим работникам учреждений дополнительного образования ЗАТО Озерный»</t>
    </r>
  </si>
  <si>
    <r>
      <t xml:space="preserve">Мероприятие 1.005 </t>
    </r>
    <r>
      <rPr>
        <sz val="11"/>
        <color theme="1"/>
        <rFont val="Times New Roman"/>
        <family val="1"/>
        <charset val="204"/>
      </rPr>
      <t>«Повышение заработной платы педагогическим работникам дополнительного образования»</t>
    </r>
  </si>
  <si>
    <r>
      <rPr>
        <b/>
        <u/>
        <sz val="11"/>
        <color theme="1"/>
        <rFont val="Times New Roman"/>
        <family val="1"/>
        <charset val="204"/>
      </rPr>
      <t>Задача 2</t>
    </r>
    <r>
      <rPr>
        <b/>
        <sz val="11"/>
        <color theme="1"/>
        <rFont val="Times New Roman"/>
        <family val="1"/>
        <charset val="204"/>
      </rPr>
      <t xml:space="preserve"> «Обеспечение комплексной деятельности по сохранению и укреплению здоровья воспитанников, а также формированию основ здорового образа жизни»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</si>
  <si>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«Охват детей в возрасте от 6,5 до 17 лет организованными формами отдыха и оздоровления»</t>
    </r>
  </si>
  <si>
    <r>
      <rPr>
        <b/>
        <sz val="11"/>
        <color theme="1"/>
        <rFont val="Times New Roman"/>
        <family val="1"/>
        <charset val="204"/>
      </rPr>
      <t xml:space="preserve">Административное мероприятие 2.001 </t>
    </r>
    <r>
      <rPr>
        <sz val="11"/>
        <color theme="1"/>
        <rFont val="Times New Roman"/>
        <family val="1"/>
        <charset val="204"/>
      </rPr>
      <t xml:space="preserve">«Организация отдыха воспитанников в каникулярное время»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</si>
  <si>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учреждений дополнительного образования, на базе которых организована работа летних пришкольных лагерей с дневным пребыванием детей»</t>
    </r>
  </si>
  <si>
    <r>
      <t xml:space="preserve">Мероприятия 2.002  </t>
    </r>
    <r>
      <rPr>
        <sz val="11"/>
        <color theme="1"/>
        <rFont val="Times New Roman"/>
        <family val="1"/>
        <charset val="204"/>
      </rPr>
      <t xml:space="preserve">«Реализация Всероссийского физкультурно-спортивного комплекса  «Готов к труду и обороне» (ГТО) на базе муниципального  Центра тестирования»  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</si>
  <si>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«Доля учащихся общеобразовательных учреждений выполнивших нормативы комплекса ГТО»</t>
    </r>
  </si>
  <si>
    <r>
      <rPr>
        <b/>
        <sz val="11"/>
        <color theme="1"/>
        <rFont val="Times New Roman"/>
        <family val="1"/>
        <charset val="204"/>
      </rPr>
      <t>Показатель 2</t>
    </r>
    <r>
      <rPr>
        <sz val="11"/>
        <color theme="1"/>
        <rFont val="Times New Roman"/>
        <family val="1"/>
        <charset val="204"/>
      </rPr>
      <t xml:space="preserve"> «Доля зарегистрированных на сайте www.gto.ru учащихся общеобразовательных учреждений» </t>
    </r>
  </si>
  <si>
    <r>
      <t xml:space="preserve">Мероприятие  2.003 </t>
    </r>
    <r>
      <rPr>
        <sz val="11"/>
        <color theme="1"/>
        <rFont val="Times New Roman"/>
        <family val="1"/>
        <charset val="204"/>
      </rPr>
      <t xml:space="preserve"> «Предоставление муниципальных средств для  учреждений дополнительного образования на развития системы отдыха и оздоровления детей»</t>
    </r>
  </si>
  <si>
    <r>
      <t xml:space="preserve">Мероприятие  2.004 </t>
    </r>
    <r>
      <rPr>
        <sz val="11"/>
        <color theme="1"/>
        <rFont val="Times New Roman"/>
        <family val="1"/>
        <charset val="204"/>
      </rPr>
      <t>«Субсидии на организацию отдыха детей в каникулярное время в учреждениях дополнительного образования»</t>
    </r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</si>
  <si>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«Отношение  объёма  субсидии   на  организацию отдыха   детей в каникулярное время к объёму средств муниципального бюджета учреждений дополнительного образования, выделенного на  организацию  отдыха  детей в каникулярное время»</t>
    </r>
  </si>
  <si>
    <r>
      <t xml:space="preserve">1. </t>
    </r>
    <r>
      <rPr>
        <sz val="11"/>
        <color theme="1"/>
        <rFont val="Times New Roman"/>
        <family val="1"/>
        <charset val="204"/>
      </rPr>
      <t xml:space="preserve">Обеспечение деятельности администратора программы </t>
    </r>
  </si>
  <si>
    <r>
      <t xml:space="preserve">1.001 </t>
    </r>
    <r>
      <rPr>
        <sz val="11"/>
        <color theme="1"/>
        <rFont val="Times New Roman"/>
        <family val="1"/>
        <charset val="204"/>
      </rPr>
      <t>Расходы на  методический кабинет и централизованную бухгалтерию отдела образования администрации ЗАТО Озерный</t>
    </r>
  </si>
  <si>
    <t>L</t>
  </si>
  <si>
    <r>
      <t xml:space="preserve">Показатель 1 </t>
    </r>
    <r>
      <rPr>
        <sz val="11"/>
        <color theme="1"/>
        <rFont val="Times New Roman"/>
        <family val="1"/>
        <charset val="204"/>
      </rPr>
      <t>«Уровень удовлетворенности населения качеством предоставляения горячего питания обучающихся, получающих начальное общее образование в муниципальных бразовательных организациях ЗАТО Озерный»</t>
    </r>
  </si>
  <si>
    <r>
      <rPr>
        <b/>
        <u/>
        <sz val="11"/>
        <color theme="1"/>
        <rFont val="Times New Roman"/>
        <family val="1"/>
        <charset val="204"/>
      </rPr>
      <t>Задача 5</t>
    </r>
    <r>
      <rPr>
        <b/>
        <sz val="11"/>
        <color theme="1"/>
        <rFont val="Times New Roman"/>
        <family val="1"/>
        <charset val="204"/>
      </rPr>
      <t xml:space="preserve"> «Оказание государственной поддержки педагогическим работникам общеобразовательных учреждений ЗАТО Озерный»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</si>
  <si>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«Удельный вес численности молодых педагогов, имеющих классное руководство»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</si>
  <si>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«Доля педагогических работников, осуществлящих классное руководство в 2-х и более классах»  </t>
    </r>
  </si>
  <si>
    <r>
      <rPr>
        <b/>
        <sz val="11"/>
        <rFont val="Times New Roman"/>
        <family val="1"/>
        <charset val="204"/>
      </rPr>
      <t>Мероприятие 5.001</t>
    </r>
    <r>
      <rPr>
        <sz val="11"/>
        <rFont val="Times New Roman"/>
        <family val="1"/>
        <charset val="204"/>
      </rPr>
      <t xml:space="preserve"> «Субвенция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</si>
  <si>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«Количество классов, классов-комплектов</t>
    </r>
    <r>
      <rPr>
        <i/>
        <sz val="11"/>
        <rFont val="Times New Roman"/>
        <family val="1"/>
        <charset val="204"/>
      </rPr>
      <t xml:space="preserve">» 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</si>
  <si>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«Количество педагогических работников, получающих выплату»  </t>
    </r>
  </si>
  <si>
    <r>
      <rPr>
        <b/>
        <sz val="11"/>
        <rFont val="Times New Roman"/>
        <family val="1"/>
        <charset val="204"/>
      </rPr>
      <t>Административное мероприятие 5.002</t>
    </r>
    <r>
      <rPr>
        <sz val="11"/>
        <rFont val="Times New Roman"/>
        <family val="1"/>
        <charset val="204"/>
      </rPr>
      <t xml:space="preserve"> «Повышение социального статуса педагогических работников в социуме» </t>
    </r>
  </si>
  <si>
    <t>«Развитие образовательной системы ЗАТО Озерный Тверской области» на 2021-2023 годы</t>
  </si>
  <si>
    <t>1.Программа - муниципальная  программа «Развитие  образовательной системы ЗАТО Озерный Тверской области» на 2021-2023 годы</t>
  </si>
  <si>
    <t xml:space="preserve">2. Подпрограмма  - подпрограмма муниципальной  программы «Развитие  образовательной системы ЗАТО Озерный Тверской области» на 2021-2023 годы </t>
  </si>
  <si>
    <t xml:space="preserve">Программа. Муниципальная  программа ЗАТО Озерный Тверской области «Развитие образовательной системы ЗАТО Озерный Тверской области» на 2021 - 2023 годы </t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</si>
  <si>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дошкольное образование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</si>
  <si>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на организацию питания в дошкольных образовательных учреждениях в общем объёме муниципальных средств,  выделяемых на отрасль «Образование»  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</si>
  <si>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4</t>
    </r>
    <r>
      <rPr>
        <sz val="11"/>
        <color theme="1"/>
        <rFont val="Times New Roman"/>
        <family val="1"/>
        <charset val="204"/>
      </rPr>
      <t xml:space="preserve">  «Доля расходов муниципальных средств на зарплату персонала, осуществляющего присмотр и уход за детьми в дошкольных образовательных учреждениях, в общем объёме муниципальных средств,  выделяемых на отрасль «Образование»  в рамках муниципальной  программы ЗАТО Озерный Тверской области «Развитие образовательной системы ЗАТО Озерный Тверской области» на 2021 - 2023 годы 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</si>
  <si>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 xml:space="preserve">«Доля расходов муниципального бюджета на  общеобразовательные учреждения в общем объеме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</si>
  <si>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на организацию участия педагогических и  руководящих работников общеобразовательных учреждений в  мероприятиях, направленных на повышение квалификации (в том числе в соответствии с ФГОС ОВЗ), в общем объеме расходов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</si>
  <si>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участия детей и подростков в социально значимых региональных проектах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</si>
  <si>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бюджета, направленная на организацию и развитие отдыха детей в каникулярное время, в общем объеме средств муниципального  бюджета, направленных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</si>
  <si>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   на дополнительное образование в общем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</si>
  <si>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t>Показатель 1. «Доля расходов муниципального бюджета, направленных на повышение заработной платы педагогическим работникам учреждений дополнительного образования ЗАТО Озерный  в общем объеме муниципальных средств,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</si>
  <si>
    <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муниципального бюджета, направленная на организацию и развитие отдыха детей в каникулярное время, в общем объеме средств муниципального  бюджета, направляемых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</si>
  <si>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r>
      <t xml:space="preserve">Показатель 2 </t>
    </r>
    <r>
      <rPr>
        <sz val="11"/>
        <rFont val="Times New Roman"/>
        <family val="1"/>
        <charset val="204"/>
      </rPr>
      <t>«Доля расходов муниципального бюджета на организацию участия педагогов и руководителей дополнительного образования в  мероприятиях, направленных на повышение квалификации, в общем  объеме расходов муниципального бюджета на отрасль 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</t>
    </r>
  </si>
  <si>
    <r>
      <t xml:space="preserve">Мероприятие  3.004 </t>
    </r>
    <r>
      <rPr>
        <sz val="11"/>
        <color theme="1"/>
        <rFont val="Times New Roman"/>
        <family val="1"/>
        <charset val="204"/>
      </rPr>
      <t xml:space="preserve"> «Организация бесплатного горячего питания обучающихся, получающих начальное общее образование в муниципальных образовательных организациях ЗАТО Озерный»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</si>
  <si>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обеспечение образовательного процесса из общей суммы субвенции на дошкольное образование»</t>
    </r>
  </si>
  <si>
    <r>
      <rPr>
        <b/>
        <sz val="11"/>
        <color theme="1"/>
        <rFont val="Times New Roman"/>
        <family val="1"/>
        <charset val="204"/>
      </rPr>
      <t>Показатель 3</t>
    </r>
    <r>
      <rPr>
        <sz val="11"/>
        <color theme="1"/>
        <rFont val="Times New Roman"/>
        <family val="1"/>
        <charset val="204"/>
      </rPr>
      <t xml:space="preserve"> «Доля расходов средств  муниципального бюджета  на организацию горячего питания обучающихся в общем объёме средств муниципального бюджета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</si>
  <si>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обеспечение образовательного процесса из общей суммы субвенции на общее образование»</t>
    </r>
  </si>
  <si>
    <r>
      <rPr>
        <b/>
        <sz val="11"/>
        <color theme="1"/>
        <rFont val="Times New Roman"/>
        <family val="1"/>
        <charset val="204"/>
      </rPr>
      <t>Показатель 1</t>
    </r>
    <r>
      <rPr>
        <sz val="11"/>
        <color theme="1"/>
        <rFont val="Times New Roman"/>
        <family val="1"/>
        <charset val="204"/>
      </rPr>
      <t xml:space="preserve"> «Доля расходов на заработную плату, начисления и компенсационные выплаты из общей суммы субвенции на общее образование»</t>
    </r>
  </si>
  <si>
    <r>
      <t>Показатель 2</t>
    </r>
    <r>
      <rPr>
        <sz val="11"/>
        <color theme="1"/>
        <rFont val="Times New Roman"/>
        <family val="1"/>
        <charset val="204"/>
      </rPr>
      <t xml:space="preserve"> «Доля средств муниципального бюджета, выделенных  на организацию отдыха и оздоровления воспитанников учреждений дополнительного образования в каникулярное время, в общем объёме муниципальных средств,  выделяемых на отрасль «Образование» в рамках муниципальной  программы ЗАТО Озерный Тверской области «Развитие образовательной системы ЗАТО Озерный Тверской области» на 2021 - 2023 годы» </t>
    </r>
  </si>
  <si>
    <r>
      <rPr>
        <b/>
        <sz val="11"/>
        <color theme="1"/>
        <rFont val="Times New Roman"/>
        <family val="1"/>
        <charset val="204"/>
      </rPr>
      <t>Показатель  1</t>
    </r>
    <r>
      <rPr>
        <sz val="11"/>
        <color theme="1"/>
        <rFont val="Times New Roman"/>
        <family val="1"/>
        <charset val="204"/>
      </rPr>
      <t xml:space="preserve"> «Процент дошкольных образовательных учреждений, в которых приобретены и установлены прогулочные веранды, от общего числа дошкольных образовательных  учреждений ЗАТО Озерный» </t>
    </r>
  </si>
  <si>
    <r>
      <rPr>
        <b/>
        <sz val="11"/>
        <rFont val="Times New Roman"/>
        <family val="1"/>
        <charset val="204"/>
      </rPr>
      <t>Показатель  1</t>
    </r>
    <r>
      <rPr>
        <sz val="11"/>
        <rFont val="Times New Roman"/>
        <family val="1"/>
        <charset val="204"/>
      </rPr>
      <t xml:space="preserve"> «Процент дошкольных образовательных учреждений, в которых укреплена материально-технической базы, от общего числа дошкольных образовательных  учреждений ЗАТО Озерный» </t>
    </r>
  </si>
  <si>
    <r>
      <rPr>
        <b/>
        <sz val="11"/>
        <color theme="1"/>
        <rFont val="Times New Roman"/>
        <family val="1"/>
        <charset val="204"/>
      </rPr>
      <t xml:space="preserve">Мероприятие   1.003 </t>
    </r>
    <r>
      <rPr>
        <sz val="11"/>
        <color theme="1"/>
        <rFont val="Times New Roman"/>
        <family val="1"/>
        <charset val="204"/>
      </rPr>
      <t>«Приобретение и установка прогулочной веранды в муниципальном бюджетном дошкольном образовательном учреждении детский сад № 4 ЗАТО Озерный Тверской области»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</si>
  <si>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1.004 </t>
    </r>
    <r>
      <rPr>
        <sz val="11"/>
        <color theme="1"/>
        <rFont val="Times New Roman"/>
        <family val="1"/>
        <charset val="204"/>
      </rPr>
      <t>«Приобретение и установка прогулочной веранды в муниципальном бюджетном дошкольном образовательном учреждении детский сад № 5 ЗАТО Озерный Тверской области»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</si>
  <si>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1.005 </t>
    </r>
    <r>
      <rPr>
        <sz val="11"/>
        <color theme="1"/>
        <rFont val="Times New Roman"/>
        <family val="1"/>
        <charset val="204"/>
      </rPr>
      <t>«Субсидия на укрепление материально-технической базы муниципальных дошкольных образовательных организаций»</t>
    </r>
  </si>
  <si>
    <r>
      <rPr>
        <b/>
        <sz val="11"/>
        <color theme="1"/>
        <rFont val="Times New Roman"/>
        <family val="1"/>
        <charset val="204"/>
      </rPr>
      <t xml:space="preserve">Мероприятие   1.006 </t>
    </r>
    <r>
      <rPr>
        <sz val="11"/>
        <color theme="1"/>
        <rFont val="Times New Roman"/>
        <family val="1"/>
        <charset val="204"/>
      </rPr>
      <t>«Укрепление материально-технической базы дошкольных образовательных учреждений ЗАТО Озерный»</t>
    </r>
  </si>
  <si>
    <t>Приложение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ЗАТО Озерный Тверской области  от 30.11.2021 № 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</si>
</sst>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6" fillId="2" borderId="12" xfId="0" applyFont="1" applyFill="1" applyBorder="1"/>
    <xf numFmtId="0" fontId="7" fillId="2" borderId="12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0" borderId="0" xfId="0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top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center" wrapText="1" readingOrder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4" fillId="2" borderId="0" xfId="0" applyFont="1" applyFill="1" applyBorder="1" applyAlignment="1"/>
    <xf numFmtId="0" fontId="9" fillId="2" borderId="0" xfId="0" applyFont="1" applyFill="1" applyBorder="1" applyAlignment="1"/>
    <xf numFmtId="0" fontId="10" fillId="2" borderId="0" xfId="0" applyFont="1" applyFill="1" applyBorder="1" applyAlignment="1">
      <alignment horizontal="left" vertical="top"/>
    </xf>
    <xf numFmtId="0" fontId="7" fillId="2" borderId="12" xfId="0" applyNumberFormat="1" applyFont="1" applyFill="1" applyBorder="1" applyAlignment="1">
      <alignment horizontal="left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left" vertical="center" wrapText="1"/>
    </xf>
    <xf numFmtId="0" fontId="15" fillId="2" borderId="12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left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1" fillId="2" borderId="0" xfId="0" applyFont="1" applyFill="1"/>
    <xf numFmtId="0" fontId="7" fillId="4" borderId="12" xfId="0" applyFont="1" applyFill="1" applyBorder="1" applyAlignment="1">
      <alignment horizontal="center" vertical="center"/>
    </xf>
    <xf numFmtId="0" fontId="6" fillId="4" borderId="12" xfId="0" applyFont="1" applyFill="1" applyBorder="1"/>
    <xf numFmtId="0" fontId="15" fillId="4" borderId="12" xfId="0" applyNumberFormat="1" applyFont="1" applyFill="1" applyBorder="1" applyAlignment="1">
      <alignment horizontal="left" vertical="center" wrapText="1"/>
    </xf>
    <xf numFmtId="0" fontId="6" fillId="4" borderId="12" xfId="0" applyNumberFormat="1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/>
    </xf>
    <xf numFmtId="0" fontId="6" fillId="4" borderId="12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4" borderId="12" xfId="0" applyNumberFormat="1" applyFont="1" applyFill="1" applyBorder="1" applyAlignment="1">
      <alignment horizontal="left" vertical="center" wrapText="1"/>
    </xf>
    <xf numFmtId="0" fontId="23" fillId="0" borderId="0" xfId="0" applyFont="1" applyFill="1"/>
    <xf numFmtId="0" fontId="23" fillId="0" borderId="0" xfId="0" applyFont="1"/>
    <xf numFmtId="0" fontId="0" fillId="0" borderId="0" xfId="0" applyFill="1" applyAlignment="1">
      <alignment horizontal="center"/>
    </xf>
    <xf numFmtId="164" fontId="19" fillId="2" borderId="12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7" fillId="4" borderId="12" xfId="0" applyNumberFormat="1" applyFont="1" applyFill="1" applyBorder="1" applyAlignment="1">
      <alignment horizontal="center" vertical="center"/>
    </xf>
    <xf numFmtId="0" fontId="19" fillId="4" borderId="12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left" vertical="center" wrapText="1"/>
    </xf>
    <xf numFmtId="4" fontId="6" fillId="2" borderId="12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left" vertical="center" wrapText="1"/>
    </xf>
    <xf numFmtId="0" fontId="19" fillId="2" borderId="12" xfId="0" applyNumberFormat="1" applyFont="1" applyFill="1" applyBorder="1" applyAlignment="1">
      <alignment horizontal="center" vertical="center" wrapText="1"/>
    </xf>
    <xf numFmtId="4" fontId="19" fillId="2" borderId="12" xfId="0" applyNumberFormat="1" applyFont="1" applyFill="1" applyBorder="1" applyAlignment="1">
      <alignment horizontal="center" vertical="center"/>
    </xf>
    <xf numFmtId="0" fontId="19" fillId="2" borderId="12" xfId="0" applyNumberFormat="1" applyFont="1" applyFill="1" applyBorder="1" applyAlignment="1">
      <alignment horizontal="left" vertical="center" wrapText="1"/>
    </xf>
    <xf numFmtId="165" fontId="19" fillId="2" borderId="12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justify" vertical="center"/>
    </xf>
    <xf numFmtId="0" fontId="19" fillId="2" borderId="3" xfId="0" applyNumberFormat="1" applyFont="1" applyFill="1" applyBorder="1" applyAlignment="1">
      <alignment horizontal="center" vertical="center" wrapText="1"/>
    </xf>
    <xf numFmtId="166" fontId="20" fillId="2" borderId="12" xfId="0" applyNumberFormat="1" applyFont="1" applyFill="1" applyBorder="1" applyAlignment="1">
      <alignment horizontal="center" vertical="center" wrapText="1"/>
    </xf>
    <xf numFmtId="164" fontId="20" fillId="2" borderId="12" xfId="0" applyNumberFormat="1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 wrapText="1"/>
    </xf>
    <xf numFmtId="164" fontId="22" fillId="2" borderId="12" xfId="0" applyNumberFormat="1" applyFont="1" applyFill="1" applyBorder="1" applyAlignment="1">
      <alignment horizontal="center" vertical="center" wrapText="1"/>
    </xf>
    <xf numFmtId="0" fontId="25" fillId="2" borderId="12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60"/>
  <sheetViews>
    <sheetView tabSelected="1" zoomScale="70" zoomScaleNormal="70" zoomScaleSheetLayoutView="30" workbookViewId="0">
      <selection activeCell="AE151" sqref="A1:AE151"/>
    </sheetView>
  </sheetViews>
  <sheetFormatPr defaultRowHeight="14.4" x14ac:dyDescent="0.3"/>
  <cols>
    <col min="1" max="7" width="4.44140625" customWidth="1"/>
    <col min="8" max="17" width="4.44140625" style="13" customWidth="1"/>
    <col min="18" max="24" width="4.44140625" customWidth="1"/>
    <col min="25" max="25" width="92.109375" style="13" customWidth="1"/>
    <col min="26" max="26" width="10.109375" customWidth="1"/>
    <col min="27" max="30" width="11.44140625" customWidth="1"/>
    <col min="31" max="31" width="9" customWidth="1"/>
  </cols>
  <sheetData>
    <row r="1" spans="1:34" s="1" customFormat="1" ht="18" x14ac:dyDescent="0.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2"/>
      <c r="X1" s="24"/>
      <c r="Y1" s="24"/>
      <c r="Z1" s="24"/>
      <c r="AA1" s="24"/>
      <c r="AB1" s="24"/>
      <c r="AC1" s="14"/>
      <c r="AD1" s="14"/>
      <c r="AE1" s="14"/>
      <c r="AF1" s="2"/>
      <c r="AG1" s="2"/>
    </row>
    <row r="2" spans="1:34" s="1" customFormat="1" ht="56.4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  <c r="P2" s="23"/>
      <c r="Q2" s="23"/>
      <c r="R2" s="23"/>
      <c r="S2" s="23"/>
      <c r="T2" s="23"/>
      <c r="U2" s="15"/>
      <c r="V2" s="15"/>
      <c r="W2" s="15"/>
      <c r="X2" s="15"/>
      <c r="Y2" s="15"/>
      <c r="Z2" s="90" t="s">
        <v>159</v>
      </c>
      <c r="AA2" s="90"/>
      <c r="AB2" s="90"/>
      <c r="AC2" s="90"/>
      <c r="AD2" s="90"/>
      <c r="AE2" s="90"/>
      <c r="AF2" s="7"/>
      <c r="AG2" s="7"/>
    </row>
    <row r="3" spans="1:34" s="1" customFormat="1" ht="18.75" hidden="1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3"/>
      <c r="P3" s="23"/>
      <c r="Q3" s="23"/>
      <c r="R3" s="23"/>
      <c r="S3" s="23"/>
      <c r="T3" s="23"/>
      <c r="U3" s="23"/>
      <c r="V3" s="23"/>
      <c r="W3" s="22"/>
      <c r="X3" s="24"/>
      <c r="Y3" s="24"/>
      <c r="Z3" s="24"/>
      <c r="AA3" s="24"/>
      <c r="AB3" s="24"/>
      <c r="AC3" s="14"/>
      <c r="AD3" s="14"/>
      <c r="AE3" s="14"/>
      <c r="AF3" s="2"/>
      <c r="AG3" s="2"/>
    </row>
    <row r="4" spans="1:34" s="1" customFormat="1" ht="18" hidden="1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2"/>
      <c r="X4" s="24"/>
      <c r="Y4" s="24"/>
      <c r="Z4" s="24"/>
      <c r="AA4" s="24"/>
      <c r="AB4" s="25"/>
      <c r="AC4" s="26"/>
      <c r="AD4" s="26"/>
      <c r="AE4" s="26"/>
      <c r="AF4" s="3"/>
      <c r="AG4" s="3"/>
    </row>
    <row r="5" spans="1:34" s="1" customFormat="1" ht="18" hidden="1" x14ac:dyDescent="0.3">
      <c r="A5" s="22"/>
      <c r="B5" s="22"/>
      <c r="C5" s="22"/>
      <c r="D5" s="22"/>
      <c r="E5" s="22"/>
      <c r="F5" s="22"/>
      <c r="G5" s="27"/>
      <c r="H5" s="27"/>
      <c r="I5" s="27"/>
      <c r="J5" s="27"/>
      <c r="K5" s="27"/>
      <c r="L5" s="27"/>
      <c r="M5" s="27"/>
      <c r="N5" s="27"/>
      <c r="O5" s="28"/>
      <c r="P5" s="28"/>
      <c r="Q5" s="28"/>
      <c r="R5" s="28"/>
      <c r="S5" s="28"/>
      <c r="T5" s="28"/>
      <c r="U5" s="28"/>
      <c r="V5" s="28"/>
      <c r="W5" s="27"/>
      <c r="X5" s="24"/>
      <c r="Y5" s="24"/>
      <c r="Z5" s="24"/>
      <c r="AA5" s="24"/>
      <c r="AB5" s="24"/>
      <c r="AC5" s="15"/>
      <c r="AD5" s="15"/>
      <c r="AE5" s="15"/>
    </row>
    <row r="6" spans="1:34" s="1" customFormat="1" ht="17.399999999999999" x14ac:dyDescent="0.3">
      <c r="A6" s="104" t="s">
        <v>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29"/>
      <c r="AD6" s="29"/>
      <c r="AE6" s="29"/>
      <c r="AF6" s="4"/>
      <c r="AG6" s="4"/>
      <c r="AH6" s="4"/>
    </row>
    <row r="7" spans="1:34" s="1" customFormat="1" ht="15.6" x14ac:dyDescent="0.3">
      <c r="A7" s="91" t="s">
        <v>132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30"/>
      <c r="AD7" s="30"/>
      <c r="AE7" s="30"/>
      <c r="AF7" s="5"/>
      <c r="AG7" s="5"/>
      <c r="AH7" s="5"/>
    </row>
    <row r="8" spans="1:34" s="1" customFormat="1" ht="12" customHeight="1" x14ac:dyDescent="0.3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29"/>
      <c r="AD8" s="29"/>
      <c r="AE8" s="29"/>
      <c r="AF8" s="5"/>
      <c r="AG8" s="5"/>
      <c r="AH8" s="5"/>
    </row>
    <row r="9" spans="1:34" s="1" customFormat="1" ht="17.399999999999999" x14ac:dyDescent="0.3">
      <c r="A9" s="86" t="s">
        <v>2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29"/>
      <c r="AD9" s="29"/>
      <c r="AE9" s="29"/>
      <c r="AF9" s="5"/>
      <c r="AG9" s="5"/>
      <c r="AH9" s="5"/>
    </row>
    <row r="10" spans="1:34" s="1" customFormat="1" ht="9" customHeight="1" x14ac:dyDescent="0.3">
      <c r="A10" s="91" t="s">
        <v>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30"/>
      <c r="AD10" s="30"/>
      <c r="AE10" s="30"/>
      <c r="AF10" s="5"/>
      <c r="AG10" s="5"/>
      <c r="AH10" s="5"/>
    </row>
    <row r="11" spans="1:34" s="1" customFormat="1" ht="18" x14ac:dyDescent="0.35">
      <c r="A11" s="22"/>
      <c r="B11" s="22"/>
      <c r="C11" s="22"/>
      <c r="D11" s="22"/>
      <c r="E11" s="22"/>
      <c r="F11" s="22"/>
      <c r="G11" s="31" t="s">
        <v>1</v>
      </c>
      <c r="H11" s="31"/>
      <c r="I11" s="31"/>
      <c r="J11" s="31"/>
      <c r="K11" s="31"/>
      <c r="L11" s="31"/>
      <c r="M11" s="31"/>
      <c r="N11" s="31"/>
      <c r="O11" s="32"/>
      <c r="P11" s="32"/>
      <c r="Q11" s="32"/>
      <c r="R11" s="32"/>
      <c r="S11" s="32"/>
      <c r="T11" s="32"/>
      <c r="U11" s="32"/>
      <c r="V11" s="32"/>
      <c r="W11" s="31"/>
      <c r="X11" s="31"/>
      <c r="Y11" s="33"/>
      <c r="Z11" s="34"/>
      <c r="AA11" s="34"/>
      <c r="AB11" s="35"/>
      <c r="AC11" s="35"/>
      <c r="AD11" s="35"/>
      <c r="AE11" s="35"/>
      <c r="AF11" s="4"/>
      <c r="AG11" s="4"/>
      <c r="AH11" s="4"/>
    </row>
    <row r="12" spans="1:34" s="1" customFormat="1" ht="15.75" customHeight="1" x14ac:dyDescent="0.3">
      <c r="A12" s="22"/>
      <c r="B12" s="22"/>
      <c r="C12" s="22"/>
      <c r="D12" s="22"/>
      <c r="E12" s="22"/>
      <c r="F12" s="22"/>
      <c r="G12" s="92" t="s">
        <v>133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36"/>
      <c r="AD12" s="36"/>
      <c r="AE12" s="36"/>
      <c r="AF12" s="6"/>
      <c r="AG12" s="6"/>
      <c r="AH12" s="6"/>
    </row>
    <row r="13" spans="1:34" s="1" customFormat="1" ht="15.75" customHeight="1" x14ac:dyDescent="0.3">
      <c r="A13" s="22"/>
      <c r="B13" s="22"/>
      <c r="C13" s="22"/>
      <c r="D13" s="22"/>
      <c r="E13" s="22"/>
      <c r="F13" s="22"/>
      <c r="G13" s="92" t="s">
        <v>134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36"/>
      <c r="AD13" s="36"/>
      <c r="AE13" s="36"/>
      <c r="AF13" s="6"/>
      <c r="AG13" s="6"/>
      <c r="AH13" s="6"/>
    </row>
    <row r="14" spans="1:34" ht="40.5" customHeight="1" x14ac:dyDescent="0.3">
      <c r="A14" s="87" t="s">
        <v>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8"/>
      <c r="R14" s="93" t="s">
        <v>5</v>
      </c>
      <c r="S14" s="94"/>
      <c r="T14" s="94"/>
      <c r="U14" s="94"/>
      <c r="V14" s="94"/>
      <c r="W14" s="94"/>
      <c r="X14" s="95"/>
      <c r="Y14" s="99" t="s">
        <v>6</v>
      </c>
      <c r="Z14" s="99" t="s">
        <v>7</v>
      </c>
      <c r="AA14" s="101" t="s">
        <v>8</v>
      </c>
      <c r="AB14" s="102"/>
      <c r="AC14" s="103"/>
      <c r="AD14" s="87" t="s">
        <v>9</v>
      </c>
      <c r="AE14" s="88"/>
    </row>
    <row r="15" spans="1:34" ht="60" customHeight="1" x14ac:dyDescent="0.3">
      <c r="A15" s="87" t="s">
        <v>10</v>
      </c>
      <c r="B15" s="89"/>
      <c r="C15" s="88"/>
      <c r="D15" s="87" t="s">
        <v>11</v>
      </c>
      <c r="E15" s="88"/>
      <c r="F15" s="87" t="s">
        <v>12</v>
      </c>
      <c r="G15" s="88"/>
      <c r="H15" s="87" t="s">
        <v>13</v>
      </c>
      <c r="I15" s="89"/>
      <c r="J15" s="89"/>
      <c r="K15" s="89"/>
      <c r="L15" s="89"/>
      <c r="M15" s="89"/>
      <c r="N15" s="89"/>
      <c r="O15" s="89"/>
      <c r="P15" s="89"/>
      <c r="Q15" s="88"/>
      <c r="R15" s="96"/>
      <c r="S15" s="97"/>
      <c r="T15" s="97"/>
      <c r="U15" s="97"/>
      <c r="V15" s="97"/>
      <c r="W15" s="97"/>
      <c r="X15" s="98"/>
      <c r="Y15" s="100"/>
      <c r="Z15" s="100"/>
      <c r="AA15" s="16">
        <v>2021</v>
      </c>
      <c r="AB15" s="16">
        <v>2022</v>
      </c>
      <c r="AC15" s="16">
        <v>2023</v>
      </c>
      <c r="AD15" s="16" t="s">
        <v>14</v>
      </c>
      <c r="AE15" s="17" t="s">
        <v>15</v>
      </c>
    </row>
    <row r="16" spans="1:34" x14ac:dyDescent="0.3">
      <c r="A16" s="18">
        <v>1</v>
      </c>
      <c r="B16" s="18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18">
        <v>9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8">
        <v>23</v>
      </c>
      <c r="X16" s="16">
        <v>24</v>
      </c>
      <c r="Y16" s="18">
        <v>25</v>
      </c>
      <c r="Z16" s="18">
        <v>26</v>
      </c>
      <c r="AA16" s="18">
        <v>27</v>
      </c>
      <c r="AB16" s="18">
        <v>28</v>
      </c>
      <c r="AC16" s="18">
        <v>29</v>
      </c>
      <c r="AD16" s="18">
        <v>30</v>
      </c>
      <c r="AE16" s="18">
        <v>31</v>
      </c>
    </row>
    <row r="17" spans="1:31" s="54" customFormat="1" ht="32.25" customHeight="1" x14ac:dyDescent="0.3">
      <c r="A17" s="48">
        <v>0</v>
      </c>
      <c r="B17" s="48">
        <v>4</v>
      </c>
      <c r="C17" s="48">
        <v>7</v>
      </c>
      <c r="D17" s="48">
        <v>0</v>
      </c>
      <c r="E17" s="48">
        <v>7</v>
      </c>
      <c r="F17" s="48">
        <v>0</v>
      </c>
      <c r="G17" s="48">
        <v>0</v>
      </c>
      <c r="H17" s="48">
        <v>0</v>
      </c>
      <c r="I17" s="48">
        <v>1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9"/>
      <c r="S17" s="49"/>
      <c r="T17" s="49"/>
      <c r="U17" s="49"/>
      <c r="V17" s="49"/>
      <c r="W17" s="49"/>
      <c r="X17" s="49"/>
      <c r="Y17" s="55" t="s">
        <v>135</v>
      </c>
      <c r="Z17" s="51" t="s">
        <v>16</v>
      </c>
      <c r="AA17" s="52">
        <f>AA25+AA56+AA119+AA149</f>
        <v>246211.52</v>
      </c>
      <c r="AB17" s="52">
        <f>AB25+AB56+AB119+AB149</f>
        <v>201301.60000000003</v>
      </c>
      <c r="AC17" s="52">
        <f>AC25+AC56+AC119+AC149</f>
        <v>196458.40000000002</v>
      </c>
      <c r="AD17" s="52">
        <f>AA17+AB17+AC17</f>
        <v>643971.52</v>
      </c>
      <c r="AE17" s="53">
        <v>2023</v>
      </c>
    </row>
    <row r="18" spans="1:31" ht="31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8"/>
      <c r="T18" s="8"/>
      <c r="U18" s="8"/>
      <c r="V18" s="8"/>
      <c r="W18" s="8"/>
      <c r="X18" s="8"/>
      <c r="Y18" s="39" t="s">
        <v>24</v>
      </c>
      <c r="Z18" s="38"/>
      <c r="AA18" s="10"/>
      <c r="AB18" s="10"/>
      <c r="AC18" s="10"/>
      <c r="AD18" s="10"/>
      <c r="AE18" s="20">
        <v>2023</v>
      </c>
    </row>
    <row r="19" spans="1:31" ht="32.2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8"/>
      <c r="T19" s="8"/>
      <c r="U19" s="8"/>
      <c r="V19" s="8"/>
      <c r="W19" s="8"/>
      <c r="X19" s="8"/>
      <c r="Y19" s="37" t="s">
        <v>25</v>
      </c>
      <c r="Z19" s="38" t="s">
        <v>17</v>
      </c>
      <c r="AA19" s="10">
        <v>99</v>
      </c>
      <c r="AB19" s="10">
        <v>99</v>
      </c>
      <c r="AC19" s="10">
        <v>99</v>
      </c>
      <c r="AD19" s="10">
        <f t="shared" ref="AD19:AD24" si="0">AC19</f>
        <v>99</v>
      </c>
      <c r="AE19" s="20">
        <v>2023</v>
      </c>
    </row>
    <row r="20" spans="1:31" ht="47.2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8"/>
      <c r="U20" s="8"/>
      <c r="V20" s="8"/>
      <c r="W20" s="8"/>
      <c r="X20" s="8"/>
      <c r="Y20" s="37" t="s">
        <v>26</v>
      </c>
      <c r="Z20" s="38" t="s">
        <v>17</v>
      </c>
      <c r="AA20" s="10">
        <v>85</v>
      </c>
      <c r="AB20" s="10">
        <v>85</v>
      </c>
      <c r="AC20" s="10">
        <v>85</v>
      </c>
      <c r="AD20" s="10">
        <f t="shared" si="0"/>
        <v>85</v>
      </c>
      <c r="AE20" s="20">
        <v>2023</v>
      </c>
    </row>
    <row r="21" spans="1:31" ht="32.2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8"/>
      <c r="T21" s="8"/>
      <c r="U21" s="8"/>
      <c r="V21" s="8"/>
      <c r="W21" s="8"/>
      <c r="X21" s="8"/>
      <c r="Y21" s="37" t="s">
        <v>27</v>
      </c>
      <c r="Z21" s="38" t="s">
        <v>17</v>
      </c>
      <c r="AA21" s="10">
        <v>100</v>
      </c>
      <c r="AB21" s="10">
        <v>100</v>
      </c>
      <c r="AC21" s="10">
        <v>100</v>
      </c>
      <c r="AD21" s="10">
        <f t="shared" si="0"/>
        <v>100</v>
      </c>
      <c r="AE21" s="20">
        <v>2023</v>
      </c>
    </row>
    <row r="22" spans="1:31" ht="33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8"/>
      <c r="V22" s="8"/>
      <c r="W22" s="8"/>
      <c r="X22" s="8"/>
      <c r="Y22" s="37" t="s">
        <v>28</v>
      </c>
      <c r="Z22" s="38" t="s">
        <v>17</v>
      </c>
      <c r="AA22" s="10">
        <v>98</v>
      </c>
      <c r="AB22" s="10">
        <v>98</v>
      </c>
      <c r="AC22" s="10">
        <v>98</v>
      </c>
      <c r="AD22" s="10">
        <f t="shared" si="0"/>
        <v>98</v>
      </c>
      <c r="AE22" s="20">
        <v>2023</v>
      </c>
    </row>
    <row r="23" spans="1:31" ht="48.7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8"/>
      <c r="T23" s="8"/>
      <c r="U23" s="8"/>
      <c r="V23" s="8"/>
      <c r="W23" s="8"/>
      <c r="X23" s="8"/>
      <c r="Y23" s="37" t="s">
        <v>29</v>
      </c>
      <c r="Z23" s="38" t="s">
        <v>17</v>
      </c>
      <c r="AA23" s="10">
        <v>100</v>
      </c>
      <c r="AB23" s="10">
        <v>100</v>
      </c>
      <c r="AC23" s="10">
        <v>100</v>
      </c>
      <c r="AD23" s="10">
        <f t="shared" si="0"/>
        <v>100</v>
      </c>
      <c r="AE23" s="20">
        <v>2023</v>
      </c>
    </row>
    <row r="24" spans="1:31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8"/>
      <c r="T24" s="8"/>
      <c r="U24" s="8"/>
      <c r="V24" s="8"/>
      <c r="W24" s="8"/>
      <c r="X24" s="8"/>
      <c r="Y24" s="37" t="s">
        <v>30</v>
      </c>
      <c r="Z24" s="38" t="s">
        <v>17</v>
      </c>
      <c r="AA24" s="10">
        <v>95</v>
      </c>
      <c r="AB24" s="10">
        <v>95</v>
      </c>
      <c r="AC24" s="10">
        <v>95</v>
      </c>
      <c r="AD24" s="10">
        <f t="shared" si="0"/>
        <v>95</v>
      </c>
      <c r="AE24" s="20">
        <v>2023</v>
      </c>
    </row>
    <row r="25" spans="1:31" s="54" customFormat="1" ht="28.95" customHeight="1" x14ac:dyDescent="0.3">
      <c r="A25" s="48">
        <v>0</v>
      </c>
      <c r="B25" s="48">
        <v>4</v>
      </c>
      <c r="C25" s="48">
        <v>7</v>
      </c>
      <c r="D25" s="48">
        <v>0</v>
      </c>
      <c r="E25" s="48">
        <v>7</v>
      </c>
      <c r="F25" s="48">
        <v>0</v>
      </c>
      <c r="G25" s="48">
        <v>1</v>
      </c>
      <c r="H25" s="48">
        <v>0</v>
      </c>
      <c r="I25" s="48">
        <v>1</v>
      </c>
      <c r="J25" s="48">
        <v>1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9"/>
      <c r="S25" s="49"/>
      <c r="T25" s="49"/>
      <c r="U25" s="49"/>
      <c r="V25" s="49"/>
      <c r="W25" s="49"/>
      <c r="X25" s="49"/>
      <c r="Y25" s="55" t="s">
        <v>31</v>
      </c>
      <c r="Z25" s="51" t="s">
        <v>16</v>
      </c>
      <c r="AA25" s="52">
        <f>AA26+AA50</f>
        <v>114621</v>
      </c>
      <c r="AB25" s="52">
        <f>AB26+AB50</f>
        <v>79172.800000000003</v>
      </c>
      <c r="AC25" s="52">
        <f>AC26+AC50+AC42+AC44+AC46+AC48</f>
        <v>75131.7</v>
      </c>
      <c r="AD25" s="52">
        <f t="shared" ref="AD25:AD93" si="1">AA25+AB25+AC25</f>
        <v>268925.5</v>
      </c>
      <c r="AE25" s="53">
        <v>2023</v>
      </c>
    </row>
    <row r="26" spans="1:31" ht="19.9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8"/>
      <c r="U26" s="8"/>
      <c r="V26" s="8"/>
      <c r="W26" s="8"/>
      <c r="X26" s="8"/>
      <c r="Y26" s="40" t="s">
        <v>32</v>
      </c>
      <c r="Z26" s="38" t="s">
        <v>16</v>
      </c>
      <c r="AA26" s="19">
        <v>70624.899999999994</v>
      </c>
      <c r="AB26" s="19">
        <f>AB37+AB42+AB44+AB46+AB48</f>
        <v>36501.800000000003</v>
      </c>
      <c r="AC26" s="19">
        <f>AC37+AC42+AC44+AC46+AC48</f>
        <v>32460.7</v>
      </c>
      <c r="AD26" s="19">
        <v>139587.4</v>
      </c>
      <c r="AE26" s="20">
        <v>2023</v>
      </c>
    </row>
    <row r="27" spans="1:31" ht="28.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8"/>
      <c r="T27" s="8"/>
      <c r="U27" s="21"/>
      <c r="V27" s="8"/>
      <c r="W27" s="8"/>
      <c r="X27" s="8"/>
      <c r="Y27" s="37" t="s">
        <v>33</v>
      </c>
      <c r="Z27" s="38" t="s">
        <v>18</v>
      </c>
      <c r="AA27" s="10">
        <v>0</v>
      </c>
      <c r="AB27" s="10">
        <v>0</v>
      </c>
      <c r="AC27" s="10">
        <v>0</v>
      </c>
      <c r="AD27" s="10">
        <f>AC27</f>
        <v>0</v>
      </c>
      <c r="AE27" s="20">
        <v>2023</v>
      </c>
    </row>
    <row r="28" spans="1:31" ht="16.2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8"/>
      <c r="T28" s="8"/>
      <c r="U28" s="8"/>
      <c r="V28" s="8"/>
      <c r="W28" s="8"/>
      <c r="X28" s="8"/>
      <c r="Y28" s="37" t="s">
        <v>34</v>
      </c>
      <c r="Z28" s="38" t="s">
        <v>17</v>
      </c>
      <c r="AA28" s="10">
        <v>83</v>
      </c>
      <c r="AB28" s="10">
        <v>83</v>
      </c>
      <c r="AC28" s="10">
        <v>83</v>
      </c>
      <c r="AD28" s="10">
        <f t="shared" ref="AD28:AD36" si="2">AC28</f>
        <v>83</v>
      </c>
      <c r="AE28" s="20">
        <v>2023</v>
      </c>
    </row>
    <row r="29" spans="1:31" ht="16.2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8"/>
      <c r="T29" s="8"/>
      <c r="U29" s="8"/>
      <c r="V29" s="8"/>
      <c r="W29" s="8"/>
      <c r="X29" s="8"/>
      <c r="Y29" s="37" t="s">
        <v>35</v>
      </c>
      <c r="Z29" s="38" t="s">
        <v>17</v>
      </c>
      <c r="AA29" s="10">
        <v>99</v>
      </c>
      <c r="AB29" s="10">
        <v>99</v>
      </c>
      <c r="AC29" s="10">
        <v>99</v>
      </c>
      <c r="AD29" s="10">
        <f t="shared" si="2"/>
        <v>99</v>
      </c>
      <c r="AE29" s="20">
        <v>2023</v>
      </c>
    </row>
    <row r="30" spans="1:31" ht="43.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8"/>
      <c r="T30" s="8"/>
      <c r="U30" s="8"/>
      <c r="V30" s="8"/>
      <c r="W30" s="8"/>
      <c r="X30" s="8"/>
      <c r="Y30" s="37" t="s">
        <v>36</v>
      </c>
      <c r="Z30" s="38" t="s">
        <v>17</v>
      </c>
      <c r="AA30" s="10">
        <v>100</v>
      </c>
      <c r="AB30" s="10">
        <v>100</v>
      </c>
      <c r="AC30" s="10">
        <v>100</v>
      </c>
      <c r="AD30" s="10">
        <f t="shared" si="2"/>
        <v>100</v>
      </c>
      <c r="AE30" s="20">
        <v>2023</v>
      </c>
    </row>
    <row r="31" spans="1:31" ht="64.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8"/>
      <c r="T31" s="8"/>
      <c r="U31" s="8"/>
      <c r="V31" s="8"/>
      <c r="W31" s="8"/>
      <c r="X31" s="8"/>
      <c r="Y31" s="37" t="s">
        <v>37</v>
      </c>
      <c r="Z31" s="38" t="s">
        <v>17</v>
      </c>
      <c r="AA31" s="10">
        <v>100</v>
      </c>
      <c r="AB31" s="10">
        <v>100</v>
      </c>
      <c r="AC31" s="10">
        <v>100</v>
      </c>
      <c r="AD31" s="10">
        <f t="shared" si="2"/>
        <v>100</v>
      </c>
      <c r="AE31" s="20">
        <v>2023</v>
      </c>
    </row>
    <row r="32" spans="1:31" ht="30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8"/>
      <c r="T32" s="8"/>
      <c r="U32" s="8"/>
      <c r="V32" s="8"/>
      <c r="W32" s="8"/>
      <c r="X32" s="8"/>
      <c r="Y32" s="37" t="s">
        <v>38</v>
      </c>
      <c r="Z32" s="38" t="s">
        <v>17</v>
      </c>
      <c r="AA32" s="10">
        <v>95</v>
      </c>
      <c r="AB32" s="10">
        <v>95</v>
      </c>
      <c r="AC32" s="10">
        <v>95</v>
      </c>
      <c r="AD32" s="10">
        <f t="shared" si="2"/>
        <v>95</v>
      </c>
      <c r="AE32" s="20">
        <v>2023</v>
      </c>
    </row>
    <row r="33" spans="1:31" ht="30.7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8"/>
      <c r="T33" s="8"/>
      <c r="U33" s="8"/>
      <c r="V33" s="8"/>
      <c r="W33" s="8"/>
      <c r="X33" s="8"/>
      <c r="Y33" s="37" t="s">
        <v>39</v>
      </c>
      <c r="Z33" s="38"/>
      <c r="AA33" s="10"/>
      <c r="AB33" s="10"/>
      <c r="AC33" s="10"/>
      <c r="AD33" s="10"/>
      <c r="AE33" s="20">
        <v>2023</v>
      </c>
    </row>
    <row r="34" spans="1:31" ht="4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8"/>
      <c r="T34" s="8"/>
      <c r="U34" s="8"/>
      <c r="V34" s="8"/>
      <c r="W34" s="8"/>
      <c r="X34" s="8"/>
      <c r="Y34" s="37" t="s">
        <v>40</v>
      </c>
      <c r="Z34" s="38" t="s">
        <v>17</v>
      </c>
      <c r="AA34" s="10">
        <v>25</v>
      </c>
      <c r="AB34" s="10">
        <v>26</v>
      </c>
      <c r="AC34" s="10">
        <v>26</v>
      </c>
      <c r="AD34" s="10">
        <f t="shared" si="2"/>
        <v>26</v>
      </c>
      <c r="AE34" s="20">
        <v>2023</v>
      </c>
    </row>
    <row r="35" spans="1:31" ht="47.2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8"/>
      <c r="T35" s="8"/>
      <c r="U35" s="8"/>
      <c r="V35" s="8"/>
      <c r="W35" s="8"/>
      <c r="X35" s="8"/>
      <c r="Y35" s="37" t="s">
        <v>41</v>
      </c>
      <c r="Z35" s="38" t="s">
        <v>17</v>
      </c>
      <c r="AA35" s="10">
        <v>100</v>
      </c>
      <c r="AB35" s="10">
        <v>100</v>
      </c>
      <c r="AC35" s="10">
        <v>100</v>
      </c>
      <c r="AD35" s="10">
        <f t="shared" si="2"/>
        <v>100</v>
      </c>
      <c r="AE35" s="20">
        <v>2023</v>
      </c>
    </row>
    <row r="36" spans="1:31" ht="53.2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8"/>
      <c r="T36" s="8"/>
      <c r="U36" s="8"/>
      <c r="V36" s="8"/>
      <c r="W36" s="8"/>
      <c r="X36" s="8"/>
      <c r="Y36" s="41" t="s">
        <v>42</v>
      </c>
      <c r="Z36" s="20" t="s">
        <v>17</v>
      </c>
      <c r="AA36" s="10">
        <v>100</v>
      </c>
      <c r="AB36" s="10">
        <v>100</v>
      </c>
      <c r="AC36" s="10">
        <v>100</v>
      </c>
      <c r="AD36" s="10">
        <f t="shared" si="2"/>
        <v>100</v>
      </c>
      <c r="AE36" s="20">
        <v>2023</v>
      </c>
    </row>
    <row r="37" spans="1:31" ht="24" customHeight="1" x14ac:dyDescent="0.3">
      <c r="A37" s="9">
        <v>0</v>
      </c>
      <c r="B37" s="9">
        <v>4</v>
      </c>
      <c r="C37" s="9">
        <v>7</v>
      </c>
      <c r="D37" s="9">
        <v>0</v>
      </c>
      <c r="E37" s="9">
        <v>7</v>
      </c>
      <c r="F37" s="9">
        <v>0</v>
      </c>
      <c r="G37" s="9">
        <v>1</v>
      </c>
      <c r="H37" s="9">
        <v>0</v>
      </c>
      <c r="I37" s="9">
        <v>1</v>
      </c>
      <c r="J37" s="9">
        <v>1</v>
      </c>
      <c r="K37" s="9">
        <v>0</v>
      </c>
      <c r="L37" s="9">
        <v>1</v>
      </c>
      <c r="M37" s="9">
        <v>2</v>
      </c>
      <c r="N37" s="9">
        <v>0</v>
      </c>
      <c r="O37" s="9">
        <v>0</v>
      </c>
      <c r="P37" s="9">
        <v>2</v>
      </c>
      <c r="Q37" s="9" t="s">
        <v>19</v>
      </c>
      <c r="R37" s="8"/>
      <c r="S37" s="8"/>
      <c r="T37" s="8"/>
      <c r="U37" s="8"/>
      <c r="V37" s="8"/>
      <c r="W37" s="8"/>
      <c r="X37" s="8"/>
      <c r="Y37" s="42" t="s">
        <v>43</v>
      </c>
      <c r="Z37" s="38" t="s">
        <v>16</v>
      </c>
      <c r="AA37" s="19">
        <v>68478.100000000006</v>
      </c>
      <c r="AB37" s="19">
        <v>36501.800000000003</v>
      </c>
      <c r="AC37" s="19">
        <v>32460.7</v>
      </c>
      <c r="AD37" s="19">
        <v>137440.6</v>
      </c>
      <c r="AE37" s="20">
        <v>2023</v>
      </c>
    </row>
    <row r="38" spans="1:31" ht="63" customHeight="1" x14ac:dyDescent="0.3">
      <c r="A38" s="9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39" t="s">
        <v>136</v>
      </c>
      <c r="Z38" s="17" t="s">
        <v>17</v>
      </c>
      <c r="AA38" s="59">
        <f>AA37/AA17*100</f>
        <v>27.812711606670561</v>
      </c>
      <c r="AB38" s="59">
        <f t="shared" ref="AB38:AC38" si="3">AB37/AB17*100</f>
        <v>18.132891144432033</v>
      </c>
      <c r="AC38" s="59">
        <f t="shared" si="3"/>
        <v>16.522938189458937</v>
      </c>
      <c r="AD38" s="10">
        <f>AC38</f>
        <v>16.522938189458937</v>
      </c>
      <c r="AE38" s="20">
        <v>2023</v>
      </c>
    </row>
    <row r="39" spans="1:31" ht="30.6" customHeight="1" x14ac:dyDescent="0.3">
      <c r="A39" s="9"/>
      <c r="B39" s="9"/>
      <c r="C39" s="9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39" t="s">
        <v>44</v>
      </c>
      <c r="Z39" s="38" t="s">
        <v>16</v>
      </c>
      <c r="AA39" s="64">
        <v>29.013999999999999</v>
      </c>
      <c r="AB39" s="64">
        <v>27.175329999999999</v>
      </c>
      <c r="AC39" s="64">
        <v>27.175329999999999</v>
      </c>
      <c r="AD39" s="64">
        <f t="shared" ref="AD39:AD41" si="4">AC39</f>
        <v>27.175329999999999</v>
      </c>
      <c r="AE39" s="20">
        <v>2023</v>
      </c>
    </row>
    <row r="40" spans="1:31" ht="62.25" customHeight="1" x14ac:dyDescent="0.3">
      <c r="A40" s="9"/>
      <c r="B40" s="9"/>
      <c r="C40" s="9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39" t="s">
        <v>137</v>
      </c>
      <c r="Z40" s="38" t="s">
        <v>17</v>
      </c>
      <c r="AA40" s="59">
        <f>6900/AA17*100</f>
        <v>2.8024683816581777</v>
      </c>
      <c r="AB40" s="10">
        <f>2900/AB17*100</f>
        <v>1.4406244162987276</v>
      </c>
      <c r="AC40" s="10">
        <f>2900/AC17*100</f>
        <v>1.4761394778741961</v>
      </c>
      <c r="AD40" s="10">
        <f t="shared" si="4"/>
        <v>1.4761394778741961</v>
      </c>
      <c r="AE40" s="20">
        <v>2023</v>
      </c>
    </row>
    <row r="41" spans="1:31" ht="80.25" customHeight="1" x14ac:dyDescent="0.3">
      <c r="A41" s="9"/>
      <c r="B41" s="9"/>
      <c r="C41" s="9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39" t="s">
        <v>138</v>
      </c>
      <c r="Z41" s="38" t="s">
        <v>17</v>
      </c>
      <c r="AA41" s="59">
        <f>29014/AA17*100</f>
        <v>11.784176467453676</v>
      </c>
      <c r="AB41" s="10">
        <f>18979.6/AB17*100</f>
        <v>9.4284397143390795</v>
      </c>
      <c r="AC41" s="10">
        <f>17081.7/AC17*100</f>
        <v>8.6948178342081572</v>
      </c>
      <c r="AD41" s="10">
        <f t="shared" si="4"/>
        <v>8.6948178342081572</v>
      </c>
      <c r="AE41" s="20">
        <v>2023</v>
      </c>
    </row>
    <row r="42" spans="1:31" s="47" customFormat="1" ht="44.4" customHeight="1" x14ac:dyDescent="0.3">
      <c r="A42" s="72">
        <v>0</v>
      </c>
      <c r="B42" s="72">
        <v>4</v>
      </c>
      <c r="C42" s="72">
        <v>7</v>
      </c>
      <c r="D42" s="72">
        <v>0</v>
      </c>
      <c r="E42" s="72">
        <v>7</v>
      </c>
      <c r="F42" s="72">
        <v>0</v>
      </c>
      <c r="G42" s="73">
        <v>1</v>
      </c>
      <c r="H42" s="72">
        <v>0</v>
      </c>
      <c r="I42" s="72">
        <v>1</v>
      </c>
      <c r="J42" s="72">
        <v>1</v>
      </c>
      <c r="K42" s="72">
        <v>0</v>
      </c>
      <c r="L42" s="72">
        <v>1</v>
      </c>
      <c r="M42" s="72">
        <v>1</v>
      </c>
      <c r="N42" s="72">
        <v>0</v>
      </c>
      <c r="O42" s="72">
        <v>9</v>
      </c>
      <c r="P42" s="72">
        <v>2</v>
      </c>
      <c r="Q42" s="72">
        <v>0</v>
      </c>
      <c r="R42" s="74"/>
      <c r="S42" s="75"/>
      <c r="T42" s="75"/>
      <c r="U42" s="75"/>
      <c r="V42" s="75"/>
      <c r="W42" s="75"/>
      <c r="X42" s="76"/>
      <c r="Y42" s="41" t="s">
        <v>155</v>
      </c>
      <c r="Z42" s="77" t="s">
        <v>16</v>
      </c>
      <c r="AA42" s="78">
        <v>250</v>
      </c>
      <c r="AB42" s="78">
        <v>0</v>
      </c>
      <c r="AC42" s="78">
        <v>0</v>
      </c>
      <c r="AD42" s="79">
        <f>AA42+AB42+AC42</f>
        <v>250</v>
      </c>
      <c r="AE42" s="20">
        <v>2023</v>
      </c>
    </row>
    <row r="43" spans="1:31" s="47" customFormat="1" ht="41.4" x14ac:dyDescent="0.3">
      <c r="A43" s="80"/>
      <c r="B43" s="80"/>
      <c r="C43" s="80"/>
      <c r="D43" s="80"/>
      <c r="E43" s="80"/>
      <c r="F43" s="80"/>
      <c r="G43" s="81"/>
      <c r="H43" s="80"/>
      <c r="I43" s="75"/>
      <c r="J43" s="75"/>
      <c r="K43" s="75"/>
      <c r="L43" s="75"/>
      <c r="M43" s="75"/>
      <c r="N43" s="75"/>
      <c r="O43" s="75"/>
      <c r="P43" s="75"/>
      <c r="Q43" s="75"/>
      <c r="R43" s="74"/>
      <c r="S43" s="75"/>
      <c r="T43" s="75"/>
      <c r="U43" s="75"/>
      <c r="V43" s="75"/>
      <c r="W43" s="75"/>
      <c r="X43" s="76"/>
      <c r="Y43" s="41" t="s">
        <v>153</v>
      </c>
      <c r="Z43" s="77" t="s">
        <v>17</v>
      </c>
      <c r="AA43" s="82">
        <v>20</v>
      </c>
      <c r="AB43" s="82">
        <v>0</v>
      </c>
      <c r="AC43" s="82">
        <v>0</v>
      </c>
      <c r="AD43" s="83">
        <v>20</v>
      </c>
      <c r="AE43" s="20">
        <v>2023</v>
      </c>
    </row>
    <row r="44" spans="1:31" s="47" customFormat="1" ht="45" customHeight="1" x14ac:dyDescent="0.3">
      <c r="A44" s="72">
        <v>0</v>
      </c>
      <c r="B44" s="72">
        <v>4</v>
      </c>
      <c r="C44" s="72">
        <v>7</v>
      </c>
      <c r="D44" s="72">
        <v>0</v>
      </c>
      <c r="E44" s="72">
        <v>7</v>
      </c>
      <c r="F44" s="72">
        <v>0</v>
      </c>
      <c r="G44" s="73">
        <v>1</v>
      </c>
      <c r="H44" s="72">
        <v>0</v>
      </c>
      <c r="I44" s="72">
        <v>1</v>
      </c>
      <c r="J44" s="72">
        <v>1</v>
      </c>
      <c r="K44" s="72">
        <v>0</v>
      </c>
      <c r="L44" s="72">
        <v>2</v>
      </c>
      <c r="M44" s="72">
        <v>1</v>
      </c>
      <c r="N44" s="72">
        <v>0</v>
      </c>
      <c r="O44" s="72">
        <v>9</v>
      </c>
      <c r="P44" s="72">
        <v>2</v>
      </c>
      <c r="Q44" s="72">
        <v>0</v>
      </c>
      <c r="R44" s="74"/>
      <c r="S44" s="75"/>
      <c r="T44" s="75"/>
      <c r="U44" s="75"/>
      <c r="V44" s="75"/>
      <c r="W44" s="75"/>
      <c r="X44" s="76"/>
      <c r="Y44" s="41" t="s">
        <v>156</v>
      </c>
      <c r="Z44" s="77" t="s">
        <v>16</v>
      </c>
      <c r="AA44" s="78">
        <v>250</v>
      </c>
      <c r="AB44" s="78">
        <v>0</v>
      </c>
      <c r="AC44" s="78">
        <v>0</v>
      </c>
      <c r="AD44" s="79">
        <f>AA44+AB44+AC44</f>
        <v>250</v>
      </c>
      <c r="AE44" s="20">
        <v>2023</v>
      </c>
    </row>
    <row r="45" spans="1:31" s="47" customFormat="1" ht="50.4" customHeight="1" x14ac:dyDescent="0.3">
      <c r="A45" s="80"/>
      <c r="B45" s="80"/>
      <c r="C45" s="80"/>
      <c r="D45" s="80"/>
      <c r="E45" s="80"/>
      <c r="F45" s="80"/>
      <c r="G45" s="81"/>
      <c r="H45" s="80"/>
      <c r="I45" s="75"/>
      <c r="J45" s="75"/>
      <c r="K45" s="75"/>
      <c r="L45" s="75"/>
      <c r="M45" s="75"/>
      <c r="N45" s="75"/>
      <c r="O45" s="75"/>
      <c r="P45" s="75"/>
      <c r="Q45" s="75"/>
      <c r="R45" s="74"/>
      <c r="S45" s="75"/>
      <c r="T45" s="75"/>
      <c r="U45" s="75"/>
      <c r="V45" s="75"/>
      <c r="W45" s="75"/>
      <c r="X45" s="76"/>
      <c r="Y45" s="41" t="s">
        <v>153</v>
      </c>
      <c r="Z45" s="77" t="s">
        <v>17</v>
      </c>
      <c r="AA45" s="84">
        <v>20</v>
      </c>
      <c r="AB45" s="82">
        <v>0</v>
      </c>
      <c r="AC45" s="82">
        <v>0</v>
      </c>
      <c r="AD45" s="83">
        <v>20</v>
      </c>
      <c r="AE45" s="20">
        <v>2023</v>
      </c>
    </row>
    <row r="46" spans="1:31" s="47" customFormat="1" ht="27.6" x14ac:dyDescent="0.3">
      <c r="A46" s="72">
        <v>0</v>
      </c>
      <c r="B46" s="72">
        <v>4</v>
      </c>
      <c r="C46" s="72">
        <v>7</v>
      </c>
      <c r="D46" s="72">
        <v>0</v>
      </c>
      <c r="E46" s="72">
        <v>7</v>
      </c>
      <c r="F46" s="72">
        <v>0</v>
      </c>
      <c r="G46" s="73">
        <v>1</v>
      </c>
      <c r="H46" s="72">
        <v>0</v>
      </c>
      <c r="I46" s="72">
        <v>1</v>
      </c>
      <c r="J46" s="72">
        <v>1</v>
      </c>
      <c r="K46" s="72">
        <v>0</v>
      </c>
      <c r="L46" s="72">
        <v>1</v>
      </c>
      <c r="M46" s="72">
        <v>1</v>
      </c>
      <c r="N46" s="72">
        <v>1</v>
      </c>
      <c r="O46" s="72">
        <v>0</v>
      </c>
      <c r="P46" s="72">
        <v>4</v>
      </c>
      <c r="Q46" s="72" t="s">
        <v>19</v>
      </c>
      <c r="R46" s="74"/>
      <c r="S46" s="75"/>
      <c r="T46" s="75"/>
      <c r="U46" s="75"/>
      <c r="V46" s="75"/>
      <c r="W46" s="75"/>
      <c r="X46" s="76"/>
      <c r="Y46" s="41" t="s">
        <v>157</v>
      </c>
      <c r="Z46" s="77" t="s">
        <v>16</v>
      </c>
      <c r="AA46" s="78">
        <v>823.4</v>
      </c>
      <c r="AB46" s="78">
        <v>0</v>
      </c>
      <c r="AC46" s="78">
        <v>0</v>
      </c>
      <c r="AD46" s="79">
        <f>AA46+AB46+AC46</f>
        <v>823.4</v>
      </c>
      <c r="AE46" s="20">
        <v>2023</v>
      </c>
    </row>
    <row r="47" spans="1:31" s="47" customFormat="1" ht="49.2" customHeight="1" x14ac:dyDescent="0.3">
      <c r="A47" s="80"/>
      <c r="B47" s="80"/>
      <c r="C47" s="80"/>
      <c r="D47" s="80"/>
      <c r="E47" s="80"/>
      <c r="F47" s="80"/>
      <c r="G47" s="81"/>
      <c r="H47" s="80"/>
      <c r="I47" s="75"/>
      <c r="J47" s="75"/>
      <c r="K47" s="75"/>
      <c r="L47" s="75"/>
      <c r="M47" s="75"/>
      <c r="N47" s="75"/>
      <c r="O47" s="75"/>
      <c r="P47" s="75"/>
      <c r="Q47" s="75"/>
      <c r="R47" s="74"/>
      <c r="S47" s="75"/>
      <c r="T47" s="75"/>
      <c r="U47" s="75"/>
      <c r="V47" s="75"/>
      <c r="W47" s="75"/>
      <c r="X47" s="76"/>
      <c r="Y47" s="85" t="s">
        <v>154</v>
      </c>
      <c r="Z47" s="77" t="s">
        <v>17</v>
      </c>
      <c r="AA47" s="84">
        <v>60</v>
      </c>
      <c r="AB47" s="82">
        <v>0</v>
      </c>
      <c r="AC47" s="82">
        <v>0</v>
      </c>
      <c r="AD47" s="83">
        <v>60</v>
      </c>
      <c r="AE47" s="20">
        <v>2023</v>
      </c>
    </row>
    <row r="48" spans="1:31" s="47" customFormat="1" ht="27.6" x14ac:dyDescent="0.3">
      <c r="A48" s="72">
        <v>0</v>
      </c>
      <c r="B48" s="72">
        <v>4</v>
      </c>
      <c r="C48" s="72">
        <v>7</v>
      </c>
      <c r="D48" s="72">
        <v>0</v>
      </c>
      <c r="E48" s="72">
        <v>7</v>
      </c>
      <c r="F48" s="72">
        <v>0</v>
      </c>
      <c r="G48" s="73">
        <v>1</v>
      </c>
      <c r="H48" s="72">
        <v>0</v>
      </c>
      <c r="I48" s="72">
        <v>1</v>
      </c>
      <c r="J48" s="72">
        <v>1</v>
      </c>
      <c r="K48" s="72">
        <v>0</v>
      </c>
      <c r="L48" s="72">
        <v>1</v>
      </c>
      <c r="M48" s="72" t="s">
        <v>23</v>
      </c>
      <c r="N48" s="72">
        <v>1</v>
      </c>
      <c r="O48" s="72">
        <v>0</v>
      </c>
      <c r="P48" s="72">
        <v>4</v>
      </c>
      <c r="Q48" s="72" t="s">
        <v>19</v>
      </c>
      <c r="R48" s="74"/>
      <c r="S48" s="75"/>
      <c r="T48" s="75"/>
      <c r="U48" s="75"/>
      <c r="V48" s="75"/>
      <c r="W48" s="75"/>
      <c r="X48" s="76"/>
      <c r="Y48" s="41" t="s">
        <v>158</v>
      </c>
      <c r="Z48" s="77" t="s">
        <v>16</v>
      </c>
      <c r="AA48" s="78">
        <v>823.4</v>
      </c>
      <c r="AB48" s="78">
        <v>0</v>
      </c>
      <c r="AC48" s="78">
        <v>0</v>
      </c>
      <c r="AD48" s="79">
        <f>AA48+AB48+AC48</f>
        <v>823.4</v>
      </c>
      <c r="AE48" s="20">
        <v>2023</v>
      </c>
    </row>
    <row r="49" spans="1:132" s="47" customFormat="1" ht="45.6" customHeight="1" x14ac:dyDescent="0.3">
      <c r="A49" s="80"/>
      <c r="B49" s="80"/>
      <c r="C49" s="80"/>
      <c r="D49" s="80"/>
      <c r="E49" s="80"/>
      <c r="F49" s="80"/>
      <c r="G49" s="81"/>
      <c r="H49" s="80"/>
      <c r="I49" s="75"/>
      <c r="J49" s="75"/>
      <c r="K49" s="75"/>
      <c r="L49" s="75"/>
      <c r="M49" s="75"/>
      <c r="N49" s="75"/>
      <c r="O49" s="75"/>
      <c r="P49" s="75"/>
      <c r="Q49" s="75"/>
      <c r="R49" s="74"/>
      <c r="S49" s="75"/>
      <c r="T49" s="75"/>
      <c r="U49" s="75"/>
      <c r="V49" s="75"/>
      <c r="W49" s="75"/>
      <c r="X49" s="76"/>
      <c r="Y49" s="85" t="s">
        <v>154</v>
      </c>
      <c r="Z49" s="77" t="s">
        <v>17</v>
      </c>
      <c r="AA49" s="84">
        <v>60</v>
      </c>
      <c r="AB49" s="82">
        <v>0</v>
      </c>
      <c r="AC49" s="82">
        <v>0</v>
      </c>
      <c r="AD49" s="83">
        <v>60</v>
      </c>
      <c r="AE49" s="20">
        <v>2023</v>
      </c>
    </row>
    <row r="50" spans="1:132" ht="46.5" customHeight="1" x14ac:dyDescent="0.3">
      <c r="A50" s="9"/>
      <c r="B50" s="9"/>
      <c r="C50" s="9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43" t="s">
        <v>45</v>
      </c>
      <c r="Z50" s="38" t="s">
        <v>16</v>
      </c>
      <c r="AA50" s="19">
        <f>AA52+AA54</f>
        <v>43996.1</v>
      </c>
      <c r="AB50" s="19">
        <f t="shared" ref="AB50:AC50" si="5">AB52+AB54</f>
        <v>42671</v>
      </c>
      <c r="AC50" s="19">
        <f t="shared" si="5"/>
        <v>42671</v>
      </c>
      <c r="AD50" s="19">
        <f t="shared" si="1"/>
        <v>129338.1</v>
      </c>
      <c r="AE50" s="20">
        <v>2023</v>
      </c>
    </row>
    <row r="51" spans="1:132" ht="48" customHeight="1" x14ac:dyDescent="0.3">
      <c r="A51" s="9"/>
      <c r="B51" s="9"/>
      <c r="C51" s="9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41" t="s">
        <v>46</v>
      </c>
      <c r="Z51" s="38" t="s">
        <v>17</v>
      </c>
      <c r="AA51" s="59">
        <f>AA50/(AA50+AA106+AA112)*100</f>
        <v>36.676528525614572</v>
      </c>
      <c r="AB51" s="59">
        <f>AB50/(AB50+AB106+AB112)*100</f>
        <v>36.501326745512927</v>
      </c>
      <c r="AC51" s="59">
        <f>AC50/(AC50+AC106+AC112)*100</f>
        <v>36.501326745512927</v>
      </c>
      <c r="AD51" s="10">
        <f>AC51</f>
        <v>36.501326745512927</v>
      </c>
      <c r="AE51" s="20">
        <v>2023</v>
      </c>
    </row>
    <row r="52" spans="1:132" ht="50.25" customHeight="1" x14ac:dyDescent="0.3">
      <c r="A52" s="9">
        <v>0</v>
      </c>
      <c r="B52" s="9">
        <v>4</v>
      </c>
      <c r="C52" s="9">
        <v>7</v>
      </c>
      <c r="D52" s="9">
        <v>1</v>
      </c>
      <c r="E52" s="9">
        <v>0</v>
      </c>
      <c r="F52" s="9">
        <v>0</v>
      </c>
      <c r="G52" s="9">
        <v>4</v>
      </c>
      <c r="H52" s="9">
        <v>0</v>
      </c>
      <c r="I52" s="9">
        <v>1</v>
      </c>
      <c r="J52" s="9">
        <v>1</v>
      </c>
      <c r="K52" s="9">
        <v>0</v>
      </c>
      <c r="L52" s="9">
        <v>2</v>
      </c>
      <c r="M52" s="9">
        <v>1</v>
      </c>
      <c r="N52" s="9">
        <v>0</v>
      </c>
      <c r="O52" s="9">
        <v>5</v>
      </c>
      <c r="P52" s="9">
        <v>0</v>
      </c>
      <c r="Q52" s="9">
        <v>0</v>
      </c>
      <c r="R52" s="8"/>
      <c r="S52" s="8"/>
      <c r="T52" s="8"/>
      <c r="U52" s="8"/>
      <c r="V52" s="8"/>
      <c r="W52" s="8"/>
      <c r="X52" s="8"/>
      <c r="Y52" s="39" t="s">
        <v>47</v>
      </c>
      <c r="Z52" s="38" t="s">
        <v>16</v>
      </c>
      <c r="AA52" s="19">
        <v>4103.7</v>
      </c>
      <c r="AB52" s="19">
        <v>4103.7</v>
      </c>
      <c r="AC52" s="19">
        <v>4103.7</v>
      </c>
      <c r="AD52" s="19">
        <f t="shared" si="1"/>
        <v>12311.099999999999</v>
      </c>
      <c r="AE52" s="20">
        <v>2023</v>
      </c>
    </row>
    <row r="53" spans="1:132" ht="30.75" customHeight="1" x14ac:dyDescent="0.3">
      <c r="A53" s="9"/>
      <c r="B53" s="9"/>
      <c r="C53" s="9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39" t="s">
        <v>48</v>
      </c>
      <c r="Z53" s="38" t="s">
        <v>17</v>
      </c>
      <c r="AA53" s="59">
        <v>20.8</v>
      </c>
      <c r="AB53" s="10">
        <v>20.8</v>
      </c>
      <c r="AC53" s="10">
        <v>20.8</v>
      </c>
      <c r="AD53" s="10">
        <f>AC53</f>
        <v>20.8</v>
      </c>
      <c r="AE53" s="20">
        <v>2023</v>
      </c>
    </row>
    <row r="54" spans="1:132" ht="48" customHeight="1" x14ac:dyDescent="0.3">
      <c r="A54" s="9">
        <v>0</v>
      </c>
      <c r="B54" s="9">
        <v>4</v>
      </c>
      <c r="C54" s="9">
        <v>7</v>
      </c>
      <c r="D54" s="9">
        <v>0</v>
      </c>
      <c r="E54" s="9">
        <v>7</v>
      </c>
      <c r="F54" s="9">
        <v>0</v>
      </c>
      <c r="G54" s="9">
        <v>1</v>
      </c>
      <c r="H54" s="9">
        <v>0</v>
      </c>
      <c r="I54" s="9">
        <v>1</v>
      </c>
      <c r="J54" s="9">
        <v>1</v>
      </c>
      <c r="K54" s="9">
        <v>0</v>
      </c>
      <c r="L54" s="9">
        <v>2</v>
      </c>
      <c r="M54" s="9">
        <v>1</v>
      </c>
      <c r="N54" s="9">
        <v>0</v>
      </c>
      <c r="O54" s="9">
        <v>7</v>
      </c>
      <c r="P54" s="9">
        <v>4</v>
      </c>
      <c r="Q54" s="9">
        <v>0</v>
      </c>
      <c r="R54" s="8"/>
      <c r="S54" s="8"/>
      <c r="T54" s="8"/>
      <c r="U54" s="8"/>
      <c r="V54" s="8"/>
      <c r="W54" s="8"/>
      <c r="X54" s="8"/>
      <c r="Y54" s="39" t="s">
        <v>49</v>
      </c>
      <c r="Z54" s="38" t="s">
        <v>16</v>
      </c>
      <c r="AA54" s="19">
        <f>38567.3+1325.1</f>
        <v>39892.400000000001</v>
      </c>
      <c r="AB54" s="19">
        <v>38567.300000000003</v>
      </c>
      <c r="AC54" s="19">
        <v>38567.300000000003</v>
      </c>
      <c r="AD54" s="19">
        <f t="shared" si="1"/>
        <v>117027.00000000001</v>
      </c>
      <c r="AE54" s="20">
        <v>2023</v>
      </c>
    </row>
    <row r="55" spans="1:132" s="12" customFormat="1" ht="33" customHeight="1" x14ac:dyDescent="0.3">
      <c r="A55" s="9"/>
      <c r="B55" s="9"/>
      <c r="C55" s="9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39" t="s">
        <v>148</v>
      </c>
      <c r="Z55" s="38" t="s">
        <v>17</v>
      </c>
      <c r="AA55" s="59">
        <v>1.1399999999999999</v>
      </c>
      <c r="AB55" s="59">
        <v>1.1399999999999999</v>
      </c>
      <c r="AC55" s="59">
        <v>1.1399999999999999</v>
      </c>
      <c r="AD55" s="10">
        <f>AC55</f>
        <v>1.1399999999999999</v>
      </c>
      <c r="AE55" s="20">
        <v>2023</v>
      </c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</row>
    <row r="56" spans="1:132" s="54" customFormat="1" ht="35.25" customHeight="1" x14ac:dyDescent="0.3">
      <c r="A56" s="48">
        <v>0</v>
      </c>
      <c r="B56" s="48">
        <v>4</v>
      </c>
      <c r="C56" s="48">
        <v>7</v>
      </c>
      <c r="D56" s="48">
        <v>0</v>
      </c>
      <c r="E56" s="48">
        <v>7</v>
      </c>
      <c r="F56" s="48">
        <v>0</v>
      </c>
      <c r="G56" s="48">
        <v>2</v>
      </c>
      <c r="H56" s="48">
        <v>0</v>
      </c>
      <c r="I56" s="48">
        <v>1</v>
      </c>
      <c r="J56" s="48">
        <v>2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9"/>
      <c r="S56" s="49"/>
      <c r="T56" s="49"/>
      <c r="U56" s="49"/>
      <c r="V56" s="49"/>
      <c r="W56" s="49"/>
      <c r="X56" s="49"/>
      <c r="Y56" s="50" t="s">
        <v>50</v>
      </c>
      <c r="Z56" s="51" t="s">
        <v>16</v>
      </c>
      <c r="AA56" s="52">
        <f>AA57+AA79+AA93+AA106+AA112</f>
        <v>102621.42</v>
      </c>
      <c r="AB56" s="52">
        <f>AB57+AB79+AB93+AB106+AB112</f>
        <v>97344.1</v>
      </c>
      <c r="AC56" s="52">
        <f>AC57+AC79+AC93+AC106+AC112</f>
        <v>97042</v>
      </c>
      <c r="AD56" s="52">
        <f t="shared" si="1"/>
        <v>297007.52</v>
      </c>
      <c r="AE56" s="53">
        <v>2023</v>
      </c>
    </row>
    <row r="57" spans="1:132" ht="17.399999999999999" customHeight="1" x14ac:dyDescent="0.3">
      <c r="A57" s="9"/>
      <c r="B57" s="9"/>
      <c r="C57" s="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37" t="s">
        <v>51</v>
      </c>
      <c r="Z57" s="38" t="s">
        <v>16</v>
      </c>
      <c r="AA57" s="19">
        <f>AA74</f>
        <v>17550.420000000002</v>
      </c>
      <c r="AB57" s="19">
        <f t="shared" ref="AB57:AC57" si="6">AB74</f>
        <v>13658.9</v>
      </c>
      <c r="AC57" s="19">
        <f t="shared" si="6"/>
        <v>13426.2</v>
      </c>
      <c r="AD57" s="19">
        <f t="shared" si="1"/>
        <v>44635.520000000004</v>
      </c>
      <c r="AE57" s="20">
        <v>2023</v>
      </c>
    </row>
    <row r="58" spans="1:132" ht="34.5" customHeight="1" x14ac:dyDescent="0.3">
      <c r="A58" s="9"/>
      <c r="B58" s="9"/>
      <c r="C58" s="9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37" t="s">
        <v>52</v>
      </c>
      <c r="Z58" s="20" t="s">
        <v>17</v>
      </c>
      <c r="AA58" s="10">
        <v>100</v>
      </c>
      <c r="AB58" s="10">
        <v>100</v>
      </c>
      <c r="AC58" s="10">
        <v>100</v>
      </c>
      <c r="AD58" s="10">
        <f>AC58</f>
        <v>100</v>
      </c>
      <c r="AE58" s="20">
        <v>2023</v>
      </c>
    </row>
    <row r="59" spans="1:132" ht="33.75" customHeight="1" x14ac:dyDescent="0.3">
      <c r="A59" s="9"/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37" t="s">
        <v>53</v>
      </c>
      <c r="Z59" s="20" t="s">
        <v>17</v>
      </c>
      <c r="AA59" s="10">
        <v>92</v>
      </c>
      <c r="AB59" s="10">
        <v>100</v>
      </c>
      <c r="AC59" s="10">
        <v>100</v>
      </c>
      <c r="AD59" s="10">
        <f t="shared" ref="AD59:AD73" si="7">AC59</f>
        <v>100</v>
      </c>
      <c r="AE59" s="20">
        <v>2023</v>
      </c>
    </row>
    <row r="60" spans="1:132" ht="34.5" customHeight="1" x14ac:dyDescent="0.3">
      <c r="A60" s="9"/>
      <c r="B60" s="9"/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37" t="s">
        <v>54</v>
      </c>
      <c r="Z60" s="38" t="s">
        <v>17</v>
      </c>
      <c r="AA60" s="10">
        <v>4</v>
      </c>
      <c r="AB60" s="10">
        <v>4</v>
      </c>
      <c r="AC60" s="10">
        <v>4</v>
      </c>
      <c r="AD60" s="10">
        <f t="shared" si="7"/>
        <v>4</v>
      </c>
      <c r="AE60" s="20">
        <v>2023</v>
      </c>
    </row>
    <row r="61" spans="1:132" ht="49.5" customHeight="1" x14ac:dyDescent="0.3">
      <c r="A61" s="9"/>
      <c r="B61" s="9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37" t="s">
        <v>55</v>
      </c>
      <c r="Z61" s="38" t="s">
        <v>17</v>
      </c>
      <c r="AA61" s="10">
        <v>66</v>
      </c>
      <c r="AB61" s="10">
        <v>100</v>
      </c>
      <c r="AC61" s="10">
        <v>100</v>
      </c>
      <c r="AD61" s="10">
        <f t="shared" si="7"/>
        <v>100</v>
      </c>
      <c r="AE61" s="20">
        <v>2023</v>
      </c>
    </row>
    <row r="62" spans="1:132" ht="32.25" customHeight="1" x14ac:dyDescent="0.3">
      <c r="A62" s="9"/>
      <c r="B62" s="9"/>
      <c r="C62" s="9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37" t="s">
        <v>56</v>
      </c>
      <c r="Z62" s="38" t="s">
        <v>17</v>
      </c>
      <c r="AA62" s="10">
        <v>98</v>
      </c>
      <c r="AB62" s="10">
        <v>98</v>
      </c>
      <c r="AC62" s="10">
        <v>99</v>
      </c>
      <c r="AD62" s="10">
        <f t="shared" si="7"/>
        <v>99</v>
      </c>
      <c r="AE62" s="20">
        <v>2023</v>
      </c>
    </row>
    <row r="63" spans="1:132" ht="31.95" customHeight="1" x14ac:dyDescent="0.3">
      <c r="A63" s="9"/>
      <c r="B63" s="9"/>
      <c r="C63" s="9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37" t="s">
        <v>57</v>
      </c>
      <c r="Z63" s="17" t="s">
        <v>17</v>
      </c>
      <c r="AA63" s="10">
        <v>92</v>
      </c>
      <c r="AB63" s="10">
        <v>92</v>
      </c>
      <c r="AC63" s="10">
        <v>92</v>
      </c>
      <c r="AD63" s="10">
        <f t="shared" si="7"/>
        <v>92</v>
      </c>
      <c r="AE63" s="20">
        <v>2023</v>
      </c>
    </row>
    <row r="64" spans="1:132" ht="33.75" customHeight="1" x14ac:dyDescent="0.3">
      <c r="A64" s="9"/>
      <c r="B64" s="9"/>
      <c r="C64" s="9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44" t="s">
        <v>58</v>
      </c>
      <c r="Z64" s="38"/>
      <c r="AA64" s="10"/>
      <c r="AB64" s="10"/>
      <c r="AC64" s="10"/>
      <c r="AD64" s="10"/>
      <c r="AE64" s="20">
        <v>2023</v>
      </c>
    </row>
    <row r="65" spans="1:31" ht="31.5" customHeight="1" x14ac:dyDescent="0.3">
      <c r="A65" s="9"/>
      <c r="B65" s="9"/>
      <c r="C65" s="9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37" t="s">
        <v>59</v>
      </c>
      <c r="Z65" s="38" t="s">
        <v>17</v>
      </c>
      <c r="AA65" s="10">
        <v>3</v>
      </c>
      <c r="AB65" s="10">
        <v>3</v>
      </c>
      <c r="AC65" s="10">
        <v>3</v>
      </c>
      <c r="AD65" s="10">
        <f t="shared" si="7"/>
        <v>3</v>
      </c>
      <c r="AE65" s="20">
        <v>2023</v>
      </c>
    </row>
    <row r="66" spans="1:31" ht="30" customHeight="1" x14ac:dyDescent="0.3">
      <c r="A66" s="9"/>
      <c r="B66" s="9"/>
      <c r="C66" s="9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37" t="s">
        <v>60</v>
      </c>
      <c r="Z66" s="38" t="s">
        <v>17</v>
      </c>
      <c r="AA66" s="10">
        <v>3</v>
      </c>
      <c r="AB66" s="10">
        <v>3</v>
      </c>
      <c r="AC66" s="10">
        <v>3</v>
      </c>
      <c r="AD66" s="10">
        <f t="shared" si="7"/>
        <v>3</v>
      </c>
      <c r="AE66" s="20">
        <v>2023</v>
      </c>
    </row>
    <row r="67" spans="1:31" ht="31.5" customHeight="1" x14ac:dyDescent="0.3">
      <c r="A67" s="9"/>
      <c r="B67" s="9"/>
      <c r="C67" s="9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37" t="s">
        <v>61</v>
      </c>
      <c r="Z67" s="38" t="s">
        <v>17</v>
      </c>
      <c r="AA67" s="10">
        <v>100</v>
      </c>
      <c r="AB67" s="10">
        <v>100</v>
      </c>
      <c r="AC67" s="10">
        <v>100</v>
      </c>
      <c r="AD67" s="10">
        <f t="shared" si="7"/>
        <v>100</v>
      </c>
      <c r="AE67" s="20">
        <v>2023</v>
      </c>
    </row>
    <row r="68" spans="1:31" ht="31.95" customHeight="1" x14ac:dyDescent="0.3">
      <c r="A68" s="9"/>
      <c r="B68" s="9"/>
      <c r="C68" s="9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41" t="s">
        <v>62</v>
      </c>
      <c r="Z68" s="45"/>
      <c r="AA68" s="10"/>
      <c r="AB68" s="10"/>
      <c r="AC68" s="10"/>
      <c r="AD68" s="10"/>
      <c r="AE68" s="20">
        <v>2023</v>
      </c>
    </row>
    <row r="69" spans="1:31" ht="32.25" customHeight="1" x14ac:dyDescent="0.3">
      <c r="A69" s="9"/>
      <c r="B69" s="9"/>
      <c r="C69" s="9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41" t="s">
        <v>63</v>
      </c>
      <c r="Z69" s="38" t="s">
        <v>17</v>
      </c>
      <c r="AA69" s="10">
        <v>11</v>
      </c>
      <c r="AB69" s="10">
        <v>12</v>
      </c>
      <c r="AC69" s="10">
        <v>12</v>
      </c>
      <c r="AD69" s="10">
        <f t="shared" si="7"/>
        <v>12</v>
      </c>
      <c r="AE69" s="20">
        <v>2023</v>
      </c>
    </row>
    <row r="70" spans="1:31" ht="30" customHeight="1" x14ac:dyDescent="0.3">
      <c r="A70" s="9"/>
      <c r="B70" s="9"/>
      <c r="C70" s="9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41" t="s">
        <v>64</v>
      </c>
      <c r="Z70" s="38" t="s">
        <v>17</v>
      </c>
      <c r="AA70" s="10">
        <v>7</v>
      </c>
      <c r="AB70" s="10">
        <v>7</v>
      </c>
      <c r="AC70" s="10">
        <v>7</v>
      </c>
      <c r="AD70" s="10">
        <f t="shared" si="7"/>
        <v>7</v>
      </c>
      <c r="AE70" s="20">
        <v>2023</v>
      </c>
    </row>
    <row r="71" spans="1:31" ht="30.75" customHeight="1" x14ac:dyDescent="0.3">
      <c r="A71" s="9"/>
      <c r="B71" s="9"/>
      <c r="C71" s="9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41" t="s">
        <v>65</v>
      </c>
      <c r="Z71" s="38" t="s">
        <v>17</v>
      </c>
      <c r="AA71" s="10">
        <v>92</v>
      </c>
      <c r="AB71" s="10">
        <v>100</v>
      </c>
      <c r="AC71" s="10">
        <v>100</v>
      </c>
      <c r="AD71" s="10">
        <f t="shared" si="7"/>
        <v>100</v>
      </c>
      <c r="AE71" s="20">
        <v>2023</v>
      </c>
    </row>
    <row r="72" spans="1:31" ht="29.4" customHeight="1" x14ac:dyDescent="0.3">
      <c r="A72" s="9"/>
      <c r="B72" s="9"/>
      <c r="C72" s="9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37" t="s">
        <v>66</v>
      </c>
      <c r="Z72" s="38" t="s">
        <v>17</v>
      </c>
      <c r="AA72" s="10">
        <v>66</v>
      </c>
      <c r="AB72" s="10">
        <v>100</v>
      </c>
      <c r="AC72" s="10">
        <v>100</v>
      </c>
      <c r="AD72" s="10">
        <f t="shared" si="7"/>
        <v>100</v>
      </c>
      <c r="AE72" s="20">
        <v>2023</v>
      </c>
    </row>
    <row r="73" spans="1:31" ht="31.2" customHeight="1" x14ac:dyDescent="0.3">
      <c r="A73" s="9"/>
      <c r="B73" s="9"/>
      <c r="C73" s="9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37" t="s">
        <v>67</v>
      </c>
      <c r="Z73" s="38" t="s">
        <v>17</v>
      </c>
      <c r="AA73" s="10">
        <v>66</v>
      </c>
      <c r="AB73" s="10">
        <v>100</v>
      </c>
      <c r="AC73" s="10">
        <v>100</v>
      </c>
      <c r="AD73" s="10">
        <f t="shared" si="7"/>
        <v>100</v>
      </c>
      <c r="AE73" s="20">
        <v>2023</v>
      </c>
    </row>
    <row r="74" spans="1:31" s="11" customFormat="1" ht="19.5" customHeight="1" x14ac:dyDescent="0.3">
      <c r="A74" s="9">
        <v>0</v>
      </c>
      <c r="B74" s="9">
        <v>4</v>
      </c>
      <c r="C74" s="9">
        <v>7</v>
      </c>
      <c r="D74" s="9">
        <v>0</v>
      </c>
      <c r="E74" s="9">
        <v>7</v>
      </c>
      <c r="F74" s="9">
        <v>0</v>
      </c>
      <c r="G74" s="9">
        <v>2</v>
      </c>
      <c r="H74" s="9">
        <v>0</v>
      </c>
      <c r="I74" s="9">
        <v>1</v>
      </c>
      <c r="J74" s="9">
        <v>2</v>
      </c>
      <c r="K74" s="9">
        <v>0</v>
      </c>
      <c r="L74" s="9">
        <v>1</v>
      </c>
      <c r="M74" s="9">
        <v>2</v>
      </c>
      <c r="N74" s="9">
        <v>0</v>
      </c>
      <c r="O74" s="9">
        <v>0</v>
      </c>
      <c r="P74" s="9">
        <v>3</v>
      </c>
      <c r="Q74" s="9" t="s">
        <v>19</v>
      </c>
      <c r="R74" s="8"/>
      <c r="S74" s="8"/>
      <c r="T74" s="8"/>
      <c r="U74" s="8"/>
      <c r="V74" s="8"/>
      <c r="W74" s="8"/>
      <c r="X74" s="8"/>
      <c r="Y74" s="41" t="s">
        <v>68</v>
      </c>
      <c r="Z74" s="38" t="s">
        <v>16</v>
      </c>
      <c r="AA74" s="19">
        <f>15891.6+771.3+308.44+426.15+152.93</f>
        <v>17550.420000000002</v>
      </c>
      <c r="AB74" s="19">
        <v>13658.9</v>
      </c>
      <c r="AC74" s="19">
        <v>13426.2</v>
      </c>
      <c r="AD74" s="19">
        <f>AA74+AB74+AC74</f>
        <v>44635.520000000004</v>
      </c>
      <c r="AE74" s="20">
        <v>2023</v>
      </c>
    </row>
    <row r="75" spans="1:31" ht="60.75" customHeight="1" x14ac:dyDescent="0.3">
      <c r="A75" s="9"/>
      <c r="B75" s="9"/>
      <c r="C75" s="9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39" t="s">
        <v>139</v>
      </c>
      <c r="Z75" s="38" t="s">
        <v>17</v>
      </c>
      <c r="AA75" s="59">
        <f>AA74/AA17*100</f>
        <v>7.1281879905538137</v>
      </c>
      <c r="AB75" s="59">
        <f>AB74/AB17*100</f>
        <v>6.785291324062996</v>
      </c>
      <c r="AC75" s="59">
        <f>AC74/AC17*100</f>
        <v>6.83411857166708</v>
      </c>
      <c r="AD75" s="10">
        <f>AC75</f>
        <v>6.83411857166708</v>
      </c>
      <c r="AE75" s="20">
        <v>2023</v>
      </c>
    </row>
    <row r="76" spans="1:31" ht="92.25" customHeight="1" x14ac:dyDescent="0.3">
      <c r="A76" s="9"/>
      <c r="B76" s="9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37" t="s">
        <v>140</v>
      </c>
      <c r="Z76" s="38" t="s">
        <v>17</v>
      </c>
      <c r="AA76" s="66">
        <f>168/AA17*100</f>
        <v>6.8234012770807803E-2</v>
      </c>
      <c r="AB76" s="66">
        <f>59/AB17*100</f>
        <v>2.930925536607756E-2</v>
      </c>
      <c r="AC76" s="66">
        <f>59/AC17*100</f>
        <v>3.0031803170543991E-2</v>
      </c>
      <c r="AD76" s="66">
        <f t="shared" ref="AD76:AD78" si="8">AC76</f>
        <v>3.0031803170543991E-2</v>
      </c>
      <c r="AE76" s="20">
        <v>2023</v>
      </c>
    </row>
    <row r="77" spans="1:31" ht="63.75" customHeight="1" x14ac:dyDescent="0.3">
      <c r="A77" s="9"/>
      <c r="B77" s="9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39" t="s">
        <v>149</v>
      </c>
      <c r="Z77" s="38" t="s">
        <v>17</v>
      </c>
      <c r="AA77" s="59">
        <f>5663.6/AA17*100</f>
        <v>2.3002985400520664</v>
      </c>
      <c r="AB77" s="59">
        <f>12345.1/AB17*100</f>
        <v>6.1326387867756633</v>
      </c>
      <c r="AC77" s="59">
        <f>12275.7/AC17*100</f>
        <v>6.2484984098414724</v>
      </c>
      <c r="AD77" s="10">
        <f t="shared" si="8"/>
        <v>6.2484984098414724</v>
      </c>
      <c r="AE77" s="20">
        <v>2023</v>
      </c>
    </row>
    <row r="78" spans="1:31" ht="29.25" customHeight="1" x14ac:dyDescent="0.3">
      <c r="A78" s="9"/>
      <c r="B78" s="9"/>
      <c r="C78" s="9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37" t="s">
        <v>69</v>
      </c>
      <c r="Z78" s="38" t="s">
        <v>16</v>
      </c>
      <c r="AA78" s="64">
        <v>31.161999999999999</v>
      </c>
      <c r="AB78" s="64">
        <v>29.668690000000002</v>
      </c>
      <c r="AC78" s="64">
        <v>29.668690000000002</v>
      </c>
      <c r="AD78" s="64">
        <f t="shared" si="8"/>
        <v>29.668690000000002</v>
      </c>
      <c r="AE78" s="20">
        <v>2023</v>
      </c>
    </row>
    <row r="79" spans="1:31" ht="33" customHeight="1" x14ac:dyDescent="0.3">
      <c r="A79" s="9"/>
      <c r="B79" s="9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37" t="s">
        <v>70</v>
      </c>
      <c r="Z79" s="38" t="s">
        <v>16</v>
      </c>
      <c r="AA79" s="19">
        <f>AA85+AA88+AA91</f>
        <v>390</v>
      </c>
      <c r="AB79" s="19">
        <f t="shared" ref="AB79:AC79" si="9">AB85+AB88+AB91</f>
        <v>387</v>
      </c>
      <c r="AC79" s="19">
        <f t="shared" si="9"/>
        <v>387</v>
      </c>
      <c r="AD79" s="19">
        <f t="shared" si="1"/>
        <v>1164</v>
      </c>
      <c r="AE79" s="20">
        <v>2023</v>
      </c>
    </row>
    <row r="80" spans="1:31" ht="30" customHeight="1" x14ac:dyDescent="0.3">
      <c r="A80" s="9"/>
      <c r="B80" s="9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37" t="s">
        <v>71</v>
      </c>
      <c r="Z80" s="38" t="s">
        <v>17</v>
      </c>
      <c r="AA80" s="10">
        <v>100</v>
      </c>
      <c r="AB80" s="10">
        <v>100</v>
      </c>
      <c r="AC80" s="10">
        <v>100</v>
      </c>
      <c r="AD80" s="10">
        <f>AC80</f>
        <v>100</v>
      </c>
      <c r="AE80" s="20">
        <v>2023</v>
      </c>
    </row>
    <row r="81" spans="1:31" ht="49.5" customHeight="1" x14ac:dyDescent="0.3">
      <c r="A81" s="9"/>
      <c r="B81" s="9"/>
      <c r="C81" s="9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37" t="s">
        <v>72</v>
      </c>
      <c r="Z81" s="38" t="s">
        <v>17</v>
      </c>
      <c r="AA81" s="10">
        <v>35</v>
      </c>
      <c r="AB81" s="10">
        <v>35</v>
      </c>
      <c r="AC81" s="10">
        <v>36</v>
      </c>
      <c r="AD81" s="10">
        <f t="shared" ref="AD81:AD84" si="10">AC81</f>
        <v>36</v>
      </c>
      <c r="AE81" s="20">
        <v>2023</v>
      </c>
    </row>
    <row r="82" spans="1:31" ht="36.75" customHeight="1" x14ac:dyDescent="0.3">
      <c r="A82" s="9"/>
      <c r="B82" s="9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37" t="s">
        <v>73</v>
      </c>
      <c r="Z82" s="38"/>
      <c r="AA82" s="10"/>
      <c r="AB82" s="10"/>
      <c r="AC82" s="10"/>
      <c r="AD82" s="10"/>
      <c r="AE82" s="20">
        <v>2023</v>
      </c>
    </row>
    <row r="83" spans="1:31" ht="36.75" customHeight="1" x14ac:dyDescent="0.3">
      <c r="A83" s="9"/>
      <c r="B83" s="9"/>
      <c r="C83" s="9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37" t="s">
        <v>74</v>
      </c>
      <c r="Z83" s="38" t="s">
        <v>17</v>
      </c>
      <c r="AA83" s="10">
        <v>100</v>
      </c>
      <c r="AB83" s="10">
        <v>100</v>
      </c>
      <c r="AC83" s="10">
        <v>100</v>
      </c>
      <c r="AD83" s="10">
        <f t="shared" si="10"/>
        <v>100</v>
      </c>
      <c r="AE83" s="20">
        <v>2023</v>
      </c>
    </row>
    <row r="84" spans="1:31" ht="31.95" customHeight="1" x14ac:dyDescent="0.3">
      <c r="A84" s="9"/>
      <c r="B84" s="9"/>
      <c r="C84" s="9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37" t="s">
        <v>75</v>
      </c>
      <c r="Z84" s="38" t="s">
        <v>17</v>
      </c>
      <c r="AA84" s="10">
        <v>100</v>
      </c>
      <c r="AB84" s="10">
        <v>100</v>
      </c>
      <c r="AC84" s="10">
        <v>100</v>
      </c>
      <c r="AD84" s="10">
        <f t="shared" si="10"/>
        <v>100</v>
      </c>
      <c r="AE84" s="20">
        <v>2023</v>
      </c>
    </row>
    <row r="85" spans="1:31" ht="47.25" customHeight="1" x14ac:dyDescent="0.3">
      <c r="A85" s="9">
        <v>0</v>
      </c>
      <c r="B85" s="9">
        <v>4</v>
      </c>
      <c r="C85" s="9">
        <v>7</v>
      </c>
      <c r="D85" s="9">
        <v>0</v>
      </c>
      <c r="E85" s="9">
        <v>7</v>
      </c>
      <c r="F85" s="9">
        <v>0</v>
      </c>
      <c r="G85" s="9">
        <v>2</v>
      </c>
      <c r="H85" s="9">
        <v>0</v>
      </c>
      <c r="I85" s="9">
        <v>1</v>
      </c>
      <c r="J85" s="9">
        <v>2</v>
      </c>
      <c r="K85" s="9">
        <v>0</v>
      </c>
      <c r="L85" s="9">
        <v>2</v>
      </c>
      <c r="M85" s="9">
        <v>2</v>
      </c>
      <c r="N85" s="9">
        <v>0</v>
      </c>
      <c r="O85" s="9">
        <v>0</v>
      </c>
      <c r="P85" s="9">
        <v>2</v>
      </c>
      <c r="Q85" s="9" t="s">
        <v>19</v>
      </c>
      <c r="R85" s="8"/>
      <c r="S85" s="8"/>
      <c r="T85" s="8"/>
      <c r="U85" s="8"/>
      <c r="V85" s="8"/>
      <c r="W85" s="8"/>
      <c r="X85" s="8"/>
      <c r="Y85" s="37" t="s">
        <v>76</v>
      </c>
      <c r="Z85" s="38" t="s">
        <v>16</v>
      </c>
      <c r="AA85" s="19">
        <v>302</v>
      </c>
      <c r="AB85" s="19">
        <v>299</v>
      </c>
      <c r="AC85" s="19">
        <v>299</v>
      </c>
      <c r="AD85" s="19">
        <f t="shared" si="1"/>
        <v>900</v>
      </c>
      <c r="AE85" s="20">
        <v>2023</v>
      </c>
    </row>
    <row r="86" spans="1:31" ht="51" customHeight="1" x14ac:dyDescent="0.3">
      <c r="A86" s="9"/>
      <c r="B86" s="9"/>
      <c r="C86" s="9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37" t="s">
        <v>77</v>
      </c>
      <c r="Z86" s="38" t="s">
        <v>17</v>
      </c>
      <c r="AA86" s="59">
        <v>75</v>
      </c>
      <c r="AB86" s="10">
        <v>75</v>
      </c>
      <c r="AC86" s="10">
        <v>75</v>
      </c>
      <c r="AD86" s="10">
        <f>AC86</f>
        <v>75</v>
      </c>
      <c r="AE86" s="20">
        <v>2023</v>
      </c>
    </row>
    <row r="87" spans="1:31" ht="31.5" customHeight="1" x14ac:dyDescent="0.3">
      <c r="A87" s="9"/>
      <c r="B87" s="9"/>
      <c r="C87" s="9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37" t="s">
        <v>78</v>
      </c>
      <c r="Z87" s="38" t="s">
        <v>17</v>
      </c>
      <c r="AA87" s="59">
        <v>33</v>
      </c>
      <c r="AB87" s="10">
        <v>66</v>
      </c>
      <c r="AC87" s="10">
        <v>100</v>
      </c>
      <c r="AD87" s="10">
        <f>AC87</f>
        <v>100</v>
      </c>
      <c r="AE87" s="20">
        <v>2023</v>
      </c>
    </row>
    <row r="88" spans="1:31" ht="30" customHeight="1" x14ac:dyDescent="0.3">
      <c r="A88" s="9">
        <v>0</v>
      </c>
      <c r="B88" s="9">
        <v>4</v>
      </c>
      <c r="C88" s="9">
        <v>7</v>
      </c>
      <c r="D88" s="9">
        <v>0</v>
      </c>
      <c r="E88" s="9">
        <v>7</v>
      </c>
      <c r="F88" s="9">
        <v>0</v>
      </c>
      <c r="G88" s="9">
        <v>9</v>
      </c>
      <c r="H88" s="9">
        <v>0</v>
      </c>
      <c r="I88" s="9">
        <v>1</v>
      </c>
      <c r="J88" s="9">
        <v>2</v>
      </c>
      <c r="K88" s="9">
        <v>0</v>
      </c>
      <c r="L88" s="9">
        <v>2</v>
      </c>
      <c r="M88" s="9">
        <v>1</v>
      </c>
      <c r="N88" s="9">
        <v>1</v>
      </c>
      <c r="O88" s="9">
        <v>0</v>
      </c>
      <c r="P88" s="9">
        <v>8</v>
      </c>
      <c r="Q88" s="9">
        <v>0</v>
      </c>
      <c r="R88" s="8"/>
      <c r="S88" s="8"/>
      <c r="T88" s="8"/>
      <c r="U88" s="8"/>
      <c r="V88" s="8"/>
      <c r="W88" s="8"/>
      <c r="X88" s="8"/>
      <c r="Y88" s="37" t="s">
        <v>79</v>
      </c>
      <c r="Z88" s="38" t="s">
        <v>16</v>
      </c>
      <c r="AA88" s="19">
        <v>79.2</v>
      </c>
      <c r="AB88" s="19">
        <v>79.2</v>
      </c>
      <c r="AC88" s="19">
        <v>79.2</v>
      </c>
      <c r="AD88" s="19">
        <f t="shared" si="1"/>
        <v>237.60000000000002</v>
      </c>
      <c r="AE88" s="20">
        <v>2023</v>
      </c>
    </row>
    <row r="89" spans="1:31" ht="45" customHeight="1" x14ac:dyDescent="0.3">
      <c r="A89" s="9"/>
      <c r="B89" s="9"/>
      <c r="C89" s="9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37" t="s">
        <v>80</v>
      </c>
      <c r="Z89" s="38" t="s">
        <v>17</v>
      </c>
      <c r="AA89" s="10">
        <v>42</v>
      </c>
      <c r="AB89" s="10">
        <v>42</v>
      </c>
      <c r="AC89" s="10">
        <v>42</v>
      </c>
      <c r="AD89" s="10">
        <v>42</v>
      </c>
      <c r="AE89" s="20">
        <v>2023</v>
      </c>
    </row>
    <row r="90" spans="1:31" ht="47.25" customHeight="1" x14ac:dyDescent="0.3">
      <c r="A90" s="9"/>
      <c r="B90" s="9"/>
      <c r="C90" s="9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37" t="s">
        <v>81</v>
      </c>
      <c r="Z90" s="38" t="s">
        <v>17</v>
      </c>
      <c r="AA90" s="10">
        <v>38</v>
      </c>
      <c r="AB90" s="10">
        <v>38</v>
      </c>
      <c r="AC90" s="10">
        <v>38</v>
      </c>
      <c r="AD90" s="10">
        <v>38</v>
      </c>
      <c r="AE90" s="20">
        <v>2023</v>
      </c>
    </row>
    <row r="91" spans="1:31" ht="32.25" customHeight="1" x14ac:dyDescent="0.3">
      <c r="A91" s="9">
        <v>0</v>
      </c>
      <c r="B91" s="9">
        <v>4</v>
      </c>
      <c r="C91" s="9">
        <v>7</v>
      </c>
      <c r="D91" s="9">
        <v>0</v>
      </c>
      <c r="E91" s="9">
        <v>7</v>
      </c>
      <c r="F91" s="9">
        <v>0</v>
      </c>
      <c r="G91" s="9">
        <v>9</v>
      </c>
      <c r="H91" s="9">
        <v>0</v>
      </c>
      <c r="I91" s="9">
        <v>1</v>
      </c>
      <c r="J91" s="9">
        <v>2</v>
      </c>
      <c r="K91" s="9">
        <v>0</v>
      </c>
      <c r="L91" s="9">
        <v>2</v>
      </c>
      <c r="M91" s="9" t="s">
        <v>23</v>
      </c>
      <c r="N91" s="9">
        <v>1</v>
      </c>
      <c r="O91" s="9">
        <v>0</v>
      </c>
      <c r="P91" s="9">
        <v>8</v>
      </c>
      <c r="Q91" s="9" t="s">
        <v>19</v>
      </c>
      <c r="R91" s="8"/>
      <c r="S91" s="8"/>
      <c r="T91" s="8"/>
      <c r="U91" s="8"/>
      <c r="V91" s="8"/>
      <c r="W91" s="8"/>
      <c r="X91" s="8"/>
      <c r="Y91" s="37" t="s">
        <v>82</v>
      </c>
      <c r="Z91" s="38" t="s">
        <v>16</v>
      </c>
      <c r="AA91" s="19">
        <v>8.8000000000000007</v>
      </c>
      <c r="AB91" s="19">
        <v>8.8000000000000007</v>
      </c>
      <c r="AC91" s="19">
        <v>8.8000000000000007</v>
      </c>
      <c r="AD91" s="19">
        <f>AA91+AB91+AC91</f>
        <v>26.400000000000002</v>
      </c>
      <c r="AE91" s="20">
        <v>2023</v>
      </c>
    </row>
    <row r="92" spans="1:31" ht="72.75" customHeight="1" x14ac:dyDescent="0.3">
      <c r="A92" s="9"/>
      <c r="B92" s="9"/>
      <c r="C92" s="9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39" t="s">
        <v>141</v>
      </c>
      <c r="Z92" s="38" t="s">
        <v>16</v>
      </c>
      <c r="AA92" s="71">
        <f>AA91/AA17*100</f>
        <v>3.5741625737089806E-3</v>
      </c>
      <c r="AB92" s="71">
        <f>AB91/AB17*100</f>
        <v>4.3715499529064844E-3</v>
      </c>
      <c r="AC92" s="71">
        <f>AC91/AC17*100</f>
        <v>4.479319794928595E-3</v>
      </c>
      <c r="AD92" s="64">
        <f>AC92</f>
        <v>4.479319794928595E-3</v>
      </c>
      <c r="AE92" s="20">
        <v>2023</v>
      </c>
    </row>
    <row r="93" spans="1:31" ht="35.25" customHeight="1" x14ac:dyDescent="0.3">
      <c r="A93" s="9"/>
      <c r="B93" s="9"/>
      <c r="C93" s="9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37" t="s">
        <v>83</v>
      </c>
      <c r="Z93" s="38" t="s">
        <v>16</v>
      </c>
      <c r="AA93" s="19">
        <f>AA100+AA102+AA104</f>
        <v>8720</v>
      </c>
      <c r="AB93" s="19">
        <f>AB100+AB102+AB104</f>
        <v>9066.6</v>
      </c>
      <c r="AC93" s="19">
        <f>AC100+AC102+AC104</f>
        <v>8997.2000000000007</v>
      </c>
      <c r="AD93" s="19">
        <f t="shared" si="1"/>
        <v>26783.8</v>
      </c>
      <c r="AE93" s="20">
        <v>2023</v>
      </c>
    </row>
    <row r="94" spans="1:31" ht="29.25" customHeight="1" x14ac:dyDescent="0.3">
      <c r="A94" s="9"/>
      <c r="B94" s="9"/>
      <c r="C94" s="9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37" t="s">
        <v>84</v>
      </c>
      <c r="Z94" s="38" t="s">
        <v>17</v>
      </c>
      <c r="AA94" s="10">
        <v>55</v>
      </c>
      <c r="AB94" s="10">
        <v>55</v>
      </c>
      <c r="AC94" s="10">
        <v>55</v>
      </c>
      <c r="AD94" s="10">
        <f>AC94</f>
        <v>55</v>
      </c>
      <c r="AE94" s="20">
        <v>2023</v>
      </c>
    </row>
    <row r="95" spans="1:31" ht="31.2" customHeight="1" x14ac:dyDescent="0.3">
      <c r="A95" s="9"/>
      <c r="B95" s="9"/>
      <c r="C95" s="9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37" t="s">
        <v>85</v>
      </c>
      <c r="Z95" s="38" t="s">
        <v>17</v>
      </c>
      <c r="AA95" s="10">
        <v>30</v>
      </c>
      <c r="AB95" s="10">
        <v>30</v>
      </c>
      <c r="AC95" s="10">
        <v>30</v>
      </c>
      <c r="AD95" s="10">
        <f t="shared" ref="AD95:AD99" si="11">AC95</f>
        <v>30</v>
      </c>
      <c r="AE95" s="20">
        <v>2023</v>
      </c>
    </row>
    <row r="96" spans="1:31" ht="29.25" customHeight="1" x14ac:dyDescent="0.3">
      <c r="A96" s="9"/>
      <c r="B96" s="9"/>
      <c r="C96" s="9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37" t="s">
        <v>86</v>
      </c>
      <c r="Z96" s="38" t="s">
        <v>17</v>
      </c>
      <c r="AA96" s="10">
        <v>66</v>
      </c>
      <c r="AB96" s="10">
        <v>100</v>
      </c>
      <c r="AC96" s="10">
        <v>100</v>
      </c>
      <c r="AD96" s="10">
        <f t="shared" si="11"/>
        <v>100</v>
      </c>
      <c r="AE96" s="20">
        <v>2023</v>
      </c>
    </row>
    <row r="97" spans="1:41" ht="18.75" customHeight="1" x14ac:dyDescent="0.3">
      <c r="A97" s="9"/>
      <c r="B97" s="9"/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37" t="s">
        <v>87</v>
      </c>
      <c r="Z97" s="38"/>
      <c r="AA97" s="10"/>
      <c r="AB97" s="10"/>
      <c r="AC97" s="10"/>
      <c r="AD97" s="10"/>
      <c r="AE97" s="20">
        <v>2023</v>
      </c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ht="28.95" customHeight="1" x14ac:dyDescent="0.3">
      <c r="A98" s="9"/>
      <c r="B98" s="9"/>
      <c r="C98" s="9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37" t="s">
        <v>88</v>
      </c>
      <c r="Z98" s="38" t="s">
        <v>17</v>
      </c>
      <c r="AA98" s="10">
        <v>55</v>
      </c>
      <c r="AB98" s="10">
        <v>55</v>
      </c>
      <c r="AC98" s="10">
        <v>55</v>
      </c>
      <c r="AD98" s="10">
        <f t="shared" si="11"/>
        <v>55</v>
      </c>
      <c r="AE98" s="20">
        <v>2023</v>
      </c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ht="31.5" customHeight="1" x14ac:dyDescent="0.3">
      <c r="A99" s="9"/>
      <c r="B99" s="9"/>
      <c r="C99" s="9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37" t="s">
        <v>89</v>
      </c>
      <c r="Z99" s="38" t="s">
        <v>17</v>
      </c>
      <c r="AA99" s="10">
        <v>4</v>
      </c>
      <c r="AB99" s="10">
        <v>4</v>
      </c>
      <c r="AC99" s="10">
        <v>4</v>
      </c>
      <c r="AD99" s="10">
        <f t="shared" si="11"/>
        <v>4</v>
      </c>
      <c r="AE99" s="20">
        <v>2023</v>
      </c>
    </row>
    <row r="100" spans="1:41" ht="33.75" customHeight="1" x14ac:dyDescent="0.3">
      <c r="A100" s="9">
        <v>0</v>
      </c>
      <c r="B100" s="9">
        <v>4</v>
      </c>
      <c r="C100" s="9">
        <v>7</v>
      </c>
      <c r="D100" s="9">
        <v>0</v>
      </c>
      <c r="E100" s="9">
        <v>7</v>
      </c>
      <c r="F100" s="9">
        <v>0</v>
      </c>
      <c r="G100" s="9">
        <v>7</v>
      </c>
      <c r="H100" s="9">
        <v>0</v>
      </c>
      <c r="I100" s="9">
        <v>1</v>
      </c>
      <c r="J100" s="9">
        <v>2</v>
      </c>
      <c r="K100" s="9">
        <v>0</v>
      </c>
      <c r="L100" s="9">
        <v>3</v>
      </c>
      <c r="M100" s="9" t="s">
        <v>23</v>
      </c>
      <c r="N100" s="9">
        <v>0</v>
      </c>
      <c r="O100" s="9">
        <v>2</v>
      </c>
      <c r="P100" s="9">
        <v>4</v>
      </c>
      <c r="Q100" s="9" t="s">
        <v>19</v>
      </c>
      <c r="R100" s="8"/>
      <c r="S100" s="8"/>
      <c r="T100" s="8"/>
      <c r="U100" s="8"/>
      <c r="V100" s="8"/>
      <c r="W100" s="8"/>
      <c r="X100" s="8"/>
      <c r="Y100" s="37" t="s">
        <v>90</v>
      </c>
      <c r="Z100" s="38" t="s">
        <v>16</v>
      </c>
      <c r="AA100" s="19">
        <v>950</v>
      </c>
      <c r="AB100" s="19">
        <v>950</v>
      </c>
      <c r="AC100" s="19">
        <v>950</v>
      </c>
      <c r="AD100" s="19">
        <f t="shared" ref="AD100:AD151" si="12">AA100+AB100+AC100</f>
        <v>2850</v>
      </c>
      <c r="AE100" s="20">
        <v>2023</v>
      </c>
    </row>
    <row r="101" spans="1:41" ht="78" customHeight="1" x14ac:dyDescent="0.3">
      <c r="A101" s="9"/>
      <c r="B101" s="9"/>
      <c r="C101" s="9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37" t="s">
        <v>142</v>
      </c>
      <c r="Z101" s="38" t="s">
        <v>17</v>
      </c>
      <c r="AA101" s="10">
        <f>AA100/AA17*100</f>
        <v>0.38584709602540129</v>
      </c>
      <c r="AB101" s="10">
        <f>AB100/AB17*100</f>
        <v>0.47192868809785909</v>
      </c>
      <c r="AC101" s="10">
        <f>AC100/AC17*100</f>
        <v>0.48356293240706422</v>
      </c>
      <c r="AD101" s="10">
        <f>AC101</f>
        <v>0.48356293240706422</v>
      </c>
      <c r="AE101" s="20">
        <v>2023</v>
      </c>
    </row>
    <row r="102" spans="1:41" ht="19.2" customHeight="1" x14ac:dyDescent="0.3">
      <c r="A102" s="9">
        <v>0</v>
      </c>
      <c r="B102" s="9">
        <v>4</v>
      </c>
      <c r="C102" s="9">
        <v>7</v>
      </c>
      <c r="D102" s="9">
        <v>0</v>
      </c>
      <c r="E102" s="9">
        <v>7</v>
      </c>
      <c r="F102" s="9">
        <v>0</v>
      </c>
      <c r="G102" s="9">
        <v>7</v>
      </c>
      <c r="H102" s="9">
        <v>0</v>
      </c>
      <c r="I102" s="9">
        <v>1</v>
      </c>
      <c r="J102" s="9">
        <v>2</v>
      </c>
      <c r="K102" s="9">
        <v>0</v>
      </c>
      <c r="L102" s="9">
        <v>3</v>
      </c>
      <c r="M102" s="9">
        <v>1</v>
      </c>
      <c r="N102" s="9">
        <v>0</v>
      </c>
      <c r="O102" s="9">
        <v>2</v>
      </c>
      <c r="P102" s="9">
        <v>4</v>
      </c>
      <c r="Q102" s="9">
        <v>0</v>
      </c>
      <c r="R102" s="8"/>
      <c r="S102" s="8"/>
      <c r="T102" s="8"/>
      <c r="U102" s="8"/>
      <c r="V102" s="8"/>
      <c r="W102" s="8"/>
      <c r="X102" s="8"/>
      <c r="Y102" s="37" t="s">
        <v>91</v>
      </c>
      <c r="Z102" s="38" t="s">
        <v>16</v>
      </c>
      <c r="AA102" s="19">
        <v>632.5</v>
      </c>
      <c r="AB102" s="19">
        <v>632.5</v>
      </c>
      <c r="AC102" s="19">
        <v>632.5</v>
      </c>
      <c r="AD102" s="19">
        <f t="shared" si="12"/>
        <v>1897.5</v>
      </c>
      <c r="AE102" s="20">
        <v>2023</v>
      </c>
    </row>
    <row r="103" spans="1:41" ht="48" customHeight="1" x14ac:dyDescent="0.3">
      <c r="A103" s="9"/>
      <c r="B103" s="9"/>
      <c r="C103" s="9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39" t="s">
        <v>92</v>
      </c>
      <c r="Z103" s="38" t="s">
        <v>17</v>
      </c>
      <c r="AA103" s="10">
        <f>AA102/AA100*100</f>
        <v>66.578947368421055</v>
      </c>
      <c r="AB103" s="10">
        <f t="shared" ref="AB103:AC103" si="13">AB102/AB100*100</f>
        <v>66.578947368421055</v>
      </c>
      <c r="AC103" s="10">
        <f t="shared" si="13"/>
        <v>66.578947368421055</v>
      </c>
      <c r="AD103" s="10">
        <f>AC103</f>
        <v>66.578947368421055</v>
      </c>
      <c r="AE103" s="20">
        <v>2023</v>
      </c>
    </row>
    <row r="104" spans="1:41" ht="28.95" customHeight="1" x14ac:dyDescent="0.3">
      <c r="A104" s="9">
        <v>0</v>
      </c>
      <c r="B104" s="9">
        <v>4</v>
      </c>
      <c r="C104" s="9">
        <v>7</v>
      </c>
      <c r="D104" s="9">
        <v>0</v>
      </c>
      <c r="E104" s="9">
        <v>7</v>
      </c>
      <c r="F104" s="9">
        <v>0</v>
      </c>
      <c r="G104" s="9">
        <v>2</v>
      </c>
      <c r="H104" s="9">
        <v>0</v>
      </c>
      <c r="I104" s="9">
        <v>1</v>
      </c>
      <c r="J104" s="9">
        <v>2</v>
      </c>
      <c r="K104" s="9">
        <v>0</v>
      </c>
      <c r="L104" s="9">
        <v>2</v>
      </c>
      <c r="M104" s="9" t="s">
        <v>123</v>
      </c>
      <c r="N104" s="9">
        <v>3</v>
      </c>
      <c r="O104" s="9">
        <v>0</v>
      </c>
      <c r="P104" s="9">
        <v>4</v>
      </c>
      <c r="Q104" s="9">
        <v>0</v>
      </c>
      <c r="R104" s="8"/>
      <c r="S104" s="8"/>
      <c r="T104" s="8"/>
      <c r="U104" s="8"/>
      <c r="V104" s="8"/>
      <c r="W104" s="8"/>
      <c r="X104" s="8"/>
      <c r="Y104" s="37" t="s">
        <v>147</v>
      </c>
      <c r="Z104" s="38" t="s">
        <v>16</v>
      </c>
      <c r="AA104" s="19">
        <v>7137.5</v>
      </c>
      <c r="AB104" s="61">
        <v>7484.1</v>
      </c>
      <c r="AC104" s="61">
        <v>7414.7</v>
      </c>
      <c r="AD104" s="61">
        <f>SUM(AA104:AC104)</f>
        <v>22036.3</v>
      </c>
      <c r="AE104" s="20">
        <v>2023</v>
      </c>
    </row>
    <row r="105" spans="1:41" s="11" customFormat="1" ht="46.95" customHeight="1" x14ac:dyDescent="0.3">
      <c r="A105" s="9"/>
      <c r="B105" s="9"/>
      <c r="C105" s="9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37" t="s">
        <v>124</v>
      </c>
      <c r="Z105" s="38" t="s">
        <v>17</v>
      </c>
      <c r="AA105" s="10">
        <v>95</v>
      </c>
      <c r="AB105" s="10">
        <v>95</v>
      </c>
      <c r="AC105" s="10">
        <v>95</v>
      </c>
      <c r="AD105" s="10">
        <v>95</v>
      </c>
      <c r="AE105" s="20">
        <v>2023</v>
      </c>
    </row>
    <row r="106" spans="1:41" ht="58.5" customHeight="1" x14ac:dyDescent="0.3">
      <c r="A106" s="9"/>
      <c r="B106" s="9"/>
      <c r="C106" s="9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37" t="s">
        <v>93</v>
      </c>
      <c r="Z106" s="38" t="s">
        <v>16</v>
      </c>
      <c r="AA106" s="19">
        <f>AA108</f>
        <v>71430</v>
      </c>
      <c r="AB106" s="19">
        <f t="shared" ref="AB106:AC106" si="14">AB108</f>
        <v>69700.600000000006</v>
      </c>
      <c r="AC106" s="19">
        <f t="shared" si="14"/>
        <v>69700.600000000006</v>
      </c>
      <c r="AD106" s="19">
        <f t="shared" si="12"/>
        <v>210831.2</v>
      </c>
      <c r="AE106" s="20">
        <v>2023</v>
      </c>
    </row>
    <row r="107" spans="1:41" ht="42.75" customHeight="1" x14ac:dyDescent="0.3">
      <c r="A107" s="9"/>
      <c r="B107" s="9"/>
      <c r="C107" s="9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39" t="s">
        <v>94</v>
      </c>
      <c r="Z107" s="38" t="s">
        <v>17</v>
      </c>
      <c r="AA107" s="10">
        <f>AA106/(AA50+AA106+AA112)*100</f>
        <v>59.546287797887743</v>
      </c>
      <c r="AB107" s="10">
        <f>AB106/(AB50+AB106+AB112)*100</f>
        <v>59.622797097754884</v>
      </c>
      <c r="AC107" s="10">
        <f>AC106/(AC50+AC106+AC112)*100</f>
        <v>59.622797097754884</v>
      </c>
      <c r="AD107" s="10">
        <f>AC107</f>
        <v>59.622797097754884</v>
      </c>
      <c r="AE107" s="20">
        <v>2023</v>
      </c>
    </row>
    <row r="108" spans="1:41" ht="61.5" customHeight="1" x14ac:dyDescent="0.3">
      <c r="A108" s="9">
        <v>0</v>
      </c>
      <c r="B108" s="9">
        <v>4</v>
      </c>
      <c r="C108" s="9">
        <v>7</v>
      </c>
      <c r="D108" s="9">
        <v>0</v>
      </c>
      <c r="E108" s="9">
        <v>7</v>
      </c>
      <c r="F108" s="9">
        <v>0</v>
      </c>
      <c r="G108" s="9">
        <v>2</v>
      </c>
      <c r="H108" s="9">
        <v>0</v>
      </c>
      <c r="I108" s="9">
        <v>1</v>
      </c>
      <c r="J108" s="9">
        <v>2</v>
      </c>
      <c r="K108" s="9">
        <v>0</v>
      </c>
      <c r="L108" s="9">
        <v>4</v>
      </c>
      <c r="M108" s="9">
        <v>1</v>
      </c>
      <c r="N108" s="9">
        <v>0</v>
      </c>
      <c r="O108" s="9">
        <v>7</v>
      </c>
      <c r="P108" s="9">
        <v>5</v>
      </c>
      <c r="Q108" s="9">
        <v>0</v>
      </c>
      <c r="R108" s="8"/>
      <c r="S108" s="8"/>
      <c r="T108" s="8"/>
      <c r="U108" s="8"/>
      <c r="V108" s="8"/>
      <c r="W108" s="8"/>
      <c r="X108" s="8"/>
      <c r="Y108" s="39" t="s">
        <v>95</v>
      </c>
      <c r="Z108" s="38" t="s">
        <v>16</v>
      </c>
      <c r="AA108" s="19">
        <f>69700.6+1729.4</f>
        <v>71430</v>
      </c>
      <c r="AB108" s="19">
        <v>69700.600000000006</v>
      </c>
      <c r="AC108" s="19">
        <v>69700.600000000006</v>
      </c>
      <c r="AD108" s="19">
        <f t="shared" si="12"/>
        <v>210831.2</v>
      </c>
      <c r="AE108" s="20">
        <v>2023</v>
      </c>
    </row>
    <row r="109" spans="1:41" ht="32.25" customHeight="1" x14ac:dyDescent="0.3">
      <c r="A109" s="9"/>
      <c r="B109" s="9"/>
      <c r="C109" s="9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39" t="s">
        <v>150</v>
      </c>
      <c r="Z109" s="38" t="s">
        <v>17</v>
      </c>
      <c r="AA109" s="59">
        <f>2389.5/AA108*100</f>
        <v>3.3452330953380933</v>
      </c>
      <c r="AB109" s="10">
        <f t="shared" ref="AB109:AC109" si="15">2389.5/AB108*100</f>
        <v>3.4282344771781013</v>
      </c>
      <c r="AC109" s="10">
        <f t="shared" si="15"/>
        <v>3.4282344771781013</v>
      </c>
      <c r="AD109" s="10">
        <f>AC109</f>
        <v>3.4282344771781013</v>
      </c>
      <c r="AE109" s="20">
        <v>2023</v>
      </c>
    </row>
    <row r="110" spans="1:41" ht="33" customHeight="1" x14ac:dyDescent="0.3">
      <c r="A110" s="9"/>
      <c r="B110" s="9"/>
      <c r="C110" s="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39" t="s">
        <v>96</v>
      </c>
      <c r="Z110" s="38"/>
      <c r="AA110" s="10"/>
      <c r="AB110" s="10"/>
      <c r="AC110" s="10"/>
      <c r="AD110" s="10"/>
      <c r="AE110" s="20">
        <v>2023</v>
      </c>
    </row>
    <row r="111" spans="1:41" ht="33" customHeight="1" x14ac:dyDescent="0.3">
      <c r="A111" s="9"/>
      <c r="B111" s="9"/>
      <c r="C111" s="9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39" t="s">
        <v>151</v>
      </c>
      <c r="Z111" s="38" t="s">
        <v>17</v>
      </c>
      <c r="AA111" s="59">
        <f>100-AA109</f>
        <v>96.654766904661912</v>
      </c>
      <c r="AB111" s="59">
        <f t="shared" ref="AB111:AC111" si="16">100-AB109</f>
        <v>96.571765522821892</v>
      </c>
      <c r="AC111" s="59">
        <f t="shared" si="16"/>
        <v>96.571765522821892</v>
      </c>
      <c r="AD111" s="59">
        <f t="shared" ref="AD111" si="17">AC111</f>
        <v>96.571765522821892</v>
      </c>
      <c r="AE111" s="20">
        <v>2023</v>
      </c>
    </row>
    <row r="112" spans="1:41" ht="28.95" customHeight="1" x14ac:dyDescent="0.3">
      <c r="A112" s="9"/>
      <c r="B112" s="9"/>
      <c r="C112" s="9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37" t="s">
        <v>125</v>
      </c>
      <c r="Z112" s="38" t="s">
        <v>16</v>
      </c>
      <c r="AA112" s="61">
        <v>4531</v>
      </c>
      <c r="AB112" s="61">
        <v>4531</v>
      </c>
      <c r="AC112" s="61">
        <v>4531</v>
      </c>
      <c r="AD112" s="61">
        <f>SUM(AA112:AC112)</f>
        <v>13593</v>
      </c>
      <c r="AE112" s="20">
        <v>2023</v>
      </c>
    </row>
    <row r="113" spans="1:31" ht="29.25" customHeight="1" x14ac:dyDescent="0.3">
      <c r="A113" s="9"/>
      <c r="B113" s="9"/>
      <c r="C113" s="9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70" t="s">
        <v>127</v>
      </c>
      <c r="Z113" s="38" t="s">
        <v>17</v>
      </c>
      <c r="AA113" s="59">
        <v>0</v>
      </c>
      <c r="AB113" s="59">
        <v>0</v>
      </c>
      <c r="AC113" s="59">
        <v>0</v>
      </c>
      <c r="AD113" s="59">
        <v>0</v>
      </c>
      <c r="AE113" s="20">
        <v>2023</v>
      </c>
    </row>
    <row r="114" spans="1:31" s="11" customFormat="1" ht="75.75" customHeight="1" x14ac:dyDescent="0.3">
      <c r="A114" s="9">
        <v>0</v>
      </c>
      <c r="B114" s="9">
        <v>4</v>
      </c>
      <c r="C114" s="9">
        <v>7</v>
      </c>
      <c r="D114" s="9">
        <v>0</v>
      </c>
      <c r="E114" s="9">
        <v>7</v>
      </c>
      <c r="F114" s="9">
        <v>0</v>
      </c>
      <c r="G114" s="9">
        <v>2</v>
      </c>
      <c r="H114" s="9">
        <v>0</v>
      </c>
      <c r="I114" s="9">
        <v>1</v>
      </c>
      <c r="J114" s="9">
        <v>2</v>
      </c>
      <c r="K114" s="9">
        <v>0</v>
      </c>
      <c r="L114" s="9">
        <v>5</v>
      </c>
      <c r="M114" s="9">
        <v>5</v>
      </c>
      <c r="N114" s="9">
        <v>3</v>
      </c>
      <c r="O114" s="9">
        <v>0</v>
      </c>
      <c r="P114" s="9">
        <v>3</v>
      </c>
      <c r="Q114" s="9">
        <v>1</v>
      </c>
      <c r="R114" s="8"/>
      <c r="S114" s="8"/>
      <c r="T114" s="8"/>
      <c r="U114" s="8"/>
      <c r="V114" s="8"/>
      <c r="W114" s="8"/>
      <c r="X114" s="8"/>
      <c r="Y114" s="70" t="s">
        <v>128</v>
      </c>
      <c r="Z114" s="38" t="s">
        <v>16</v>
      </c>
      <c r="AA114" s="59">
        <v>4531</v>
      </c>
      <c r="AB114" s="59">
        <v>4531</v>
      </c>
      <c r="AC114" s="59">
        <v>4531</v>
      </c>
      <c r="AD114" s="59">
        <f>SUM(AA114:AC114)</f>
        <v>13593</v>
      </c>
      <c r="AE114" s="20">
        <v>2023</v>
      </c>
    </row>
    <row r="115" spans="1:31" ht="16.95" customHeight="1" x14ac:dyDescent="0.3">
      <c r="A115" s="9"/>
      <c r="B115" s="9"/>
      <c r="C115" s="9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70" t="s">
        <v>129</v>
      </c>
      <c r="Z115" s="38" t="s">
        <v>18</v>
      </c>
      <c r="AA115" s="59">
        <v>58</v>
      </c>
      <c r="AB115" s="59">
        <v>58</v>
      </c>
      <c r="AC115" s="59">
        <v>58</v>
      </c>
      <c r="AD115" s="59">
        <f>SUM(AA115:AC115)</f>
        <v>174</v>
      </c>
      <c r="AE115" s="20">
        <v>2023</v>
      </c>
    </row>
    <row r="116" spans="1:31" ht="18.600000000000001" customHeight="1" x14ac:dyDescent="0.3">
      <c r="A116" s="9"/>
      <c r="B116" s="9"/>
      <c r="C116" s="9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70" t="s">
        <v>130</v>
      </c>
      <c r="Z116" s="38" t="s">
        <v>18</v>
      </c>
      <c r="AA116" s="59">
        <v>54</v>
      </c>
      <c r="AB116" s="59">
        <v>54</v>
      </c>
      <c r="AC116" s="59">
        <v>54</v>
      </c>
      <c r="AD116" s="59">
        <f>SUM(AA116:AC116)</f>
        <v>162</v>
      </c>
      <c r="AE116" s="20">
        <v>2023</v>
      </c>
    </row>
    <row r="117" spans="1:31" ht="30" customHeight="1" x14ac:dyDescent="0.3">
      <c r="A117" s="9"/>
      <c r="B117" s="9"/>
      <c r="C117" s="9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70" t="s">
        <v>131</v>
      </c>
      <c r="Z117" s="38"/>
      <c r="AA117" s="59"/>
      <c r="AB117" s="59"/>
      <c r="AC117" s="59"/>
      <c r="AD117" s="59"/>
      <c r="AE117" s="20">
        <v>2023</v>
      </c>
    </row>
    <row r="118" spans="1:31" ht="19.95" customHeight="1" x14ac:dyDescent="0.3">
      <c r="A118" s="9"/>
      <c r="B118" s="9"/>
      <c r="C118" s="9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39" t="s">
        <v>126</v>
      </c>
      <c r="Z118" s="38" t="s">
        <v>17</v>
      </c>
      <c r="AA118" s="59">
        <v>1</v>
      </c>
      <c r="AB118" s="59">
        <v>1</v>
      </c>
      <c r="AC118" s="59">
        <v>1</v>
      </c>
      <c r="AD118" s="59">
        <f>SUM(AA118:AC118)</f>
        <v>3</v>
      </c>
      <c r="AE118" s="20">
        <v>2023</v>
      </c>
    </row>
    <row r="119" spans="1:31" s="54" customFormat="1" ht="31.5" customHeight="1" x14ac:dyDescent="0.3">
      <c r="A119" s="48">
        <v>0</v>
      </c>
      <c r="B119" s="48">
        <v>4</v>
      </c>
      <c r="C119" s="48">
        <v>7</v>
      </c>
      <c r="D119" s="48">
        <v>0</v>
      </c>
      <c r="E119" s="48">
        <v>7</v>
      </c>
      <c r="F119" s="48">
        <v>0</v>
      </c>
      <c r="G119" s="48">
        <v>3</v>
      </c>
      <c r="H119" s="48">
        <v>0</v>
      </c>
      <c r="I119" s="48">
        <v>1</v>
      </c>
      <c r="J119" s="48">
        <v>3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9"/>
      <c r="S119" s="49"/>
      <c r="T119" s="49"/>
      <c r="U119" s="49"/>
      <c r="V119" s="49"/>
      <c r="W119" s="49"/>
      <c r="X119" s="49"/>
      <c r="Y119" s="55" t="s">
        <v>20</v>
      </c>
      <c r="Z119" s="51" t="s">
        <v>16</v>
      </c>
      <c r="AA119" s="62">
        <f>AA120+AA137</f>
        <v>19830.599999999999</v>
      </c>
      <c r="AB119" s="62">
        <f>AB120+AB137</f>
        <v>15646.2</v>
      </c>
      <c r="AC119" s="62">
        <f t="shared" ref="AC119" si="18">AC120+AC137</f>
        <v>15146.2</v>
      </c>
      <c r="AD119" s="62">
        <f t="shared" si="12"/>
        <v>50623</v>
      </c>
      <c r="AE119" s="63">
        <v>2023</v>
      </c>
    </row>
    <row r="120" spans="1:31" ht="16.95" customHeight="1" x14ac:dyDescent="0.3">
      <c r="A120" s="9"/>
      <c r="B120" s="9"/>
      <c r="C120" s="9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37" t="s">
        <v>97</v>
      </c>
      <c r="Z120" s="38" t="s">
        <v>16</v>
      </c>
      <c r="AA120" s="61">
        <v>18910.599999999999</v>
      </c>
      <c r="AB120" s="61">
        <f>AB127+AB133+AB135</f>
        <v>14726.2</v>
      </c>
      <c r="AC120" s="61">
        <f t="shared" ref="AC120" si="19">AC127+AC133+AC135</f>
        <v>14226.2</v>
      </c>
      <c r="AD120" s="61">
        <f t="shared" si="12"/>
        <v>47863</v>
      </c>
      <c r="AE120" s="60">
        <v>2023</v>
      </c>
    </row>
    <row r="121" spans="1:31" ht="32.4" customHeight="1" x14ac:dyDescent="0.3">
      <c r="A121" s="9"/>
      <c r="B121" s="9"/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39" t="s">
        <v>98</v>
      </c>
      <c r="Z121" s="38" t="s">
        <v>17</v>
      </c>
      <c r="AA121" s="59">
        <v>85</v>
      </c>
      <c r="AB121" s="59">
        <v>85</v>
      </c>
      <c r="AC121" s="59">
        <v>85</v>
      </c>
      <c r="AD121" s="59">
        <f>AC121</f>
        <v>85</v>
      </c>
      <c r="AE121" s="60">
        <v>2023</v>
      </c>
    </row>
    <row r="122" spans="1:31" ht="43.5" customHeight="1" x14ac:dyDescent="0.3">
      <c r="A122" s="9"/>
      <c r="B122" s="9"/>
      <c r="C122" s="9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37" t="s">
        <v>99</v>
      </c>
      <c r="Z122" s="38" t="s">
        <v>17</v>
      </c>
      <c r="AA122" s="10">
        <v>45</v>
      </c>
      <c r="AB122" s="10">
        <v>45</v>
      </c>
      <c r="AC122" s="10">
        <v>45</v>
      </c>
      <c r="AD122" s="10">
        <f t="shared" ref="AD122:AD126" si="20">AC122</f>
        <v>45</v>
      </c>
      <c r="AE122" s="60">
        <v>2023</v>
      </c>
    </row>
    <row r="123" spans="1:31" ht="30" customHeight="1" x14ac:dyDescent="0.3">
      <c r="A123" s="9"/>
      <c r="B123" s="9"/>
      <c r="C123" s="9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37" t="s">
        <v>100</v>
      </c>
      <c r="Z123" s="38" t="s">
        <v>17</v>
      </c>
      <c r="AA123" s="10">
        <v>55</v>
      </c>
      <c r="AB123" s="10">
        <v>55</v>
      </c>
      <c r="AC123" s="10">
        <v>55</v>
      </c>
      <c r="AD123" s="10">
        <f t="shared" si="20"/>
        <v>55</v>
      </c>
      <c r="AE123" s="60">
        <v>2023</v>
      </c>
    </row>
    <row r="124" spans="1:31" ht="33" customHeight="1" x14ac:dyDescent="0.3">
      <c r="A124" s="9"/>
      <c r="B124" s="9"/>
      <c r="C124" s="9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46" t="s">
        <v>101</v>
      </c>
      <c r="Z124" s="38"/>
      <c r="AA124" s="10"/>
      <c r="AB124" s="10"/>
      <c r="AC124" s="10"/>
      <c r="AD124" s="10"/>
      <c r="AE124" s="60">
        <v>2023</v>
      </c>
    </row>
    <row r="125" spans="1:31" ht="46.5" customHeight="1" x14ac:dyDescent="0.3">
      <c r="A125" s="9"/>
      <c r="B125" s="9"/>
      <c r="C125" s="9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41" t="s">
        <v>102</v>
      </c>
      <c r="Z125" s="38" t="s">
        <v>17</v>
      </c>
      <c r="AA125" s="10">
        <v>20</v>
      </c>
      <c r="AB125" s="10">
        <v>20</v>
      </c>
      <c r="AC125" s="10">
        <v>20</v>
      </c>
      <c r="AD125" s="10">
        <f t="shared" si="20"/>
        <v>20</v>
      </c>
      <c r="AE125" s="60">
        <v>2023</v>
      </c>
    </row>
    <row r="126" spans="1:31" ht="32.25" customHeight="1" x14ac:dyDescent="0.3">
      <c r="A126" s="9"/>
      <c r="B126" s="9"/>
      <c r="C126" s="9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37" t="s">
        <v>103</v>
      </c>
      <c r="Z126" s="38" t="s">
        <v>17</v>
      </c>
      <c r="AA126" s="10">
        <v>95</v>
      </c>
      <c r="AB126" s="10">
        <v>95</v>
      </c>
      <c r="AC126" s="10">
        <v>95</v>
      </c>
      <c r="AD126" s="10">
        <f t="shared" si="20"/>
        <v>95</v>
      </c>
      <c r="AE126" s="60">
        <v>2023</v>
      </c>
    </row>
    <row r="127" spans="1:31" ht="17.399999999999999" customHeight="1" x14ac:dyDescent="0.3">
      <c r="A127" s="9">
        <v>0</v>
      </c>
      <c r="B127" s="9">
        <v>4</v>
      </c>
      <c r="C127" s="9">
        <v>7</v>
      </c>
      <c r="D127" s="9">
        <v>0</v>
      </c>
      <c r="E127" s="9">
        <v>7</v>
      </c>
      <c r="F127" s="9">
        <v>0</v>
      </c>
      <c r="G127" s="9">
        <v>3</v>
      </c>
      <c r="H127" s="9">
        <v>0</v>
      </c>
      <c r="I127" s="9">
        <v>1</v>
      </c>
      <c r="J127" s="9">
        <v>3</v>
      </c>
      <c r="K127" s="9">
        <v>0</v>
      </c>
      <c r="L127" s="9">
        <v>1</v>
      </c>
      <c r="M127" s="9">
        <v>2</v>
      </c>
      <c r="N127" s="9">
        <v>0</v>
      </c>
      <c r="O127" s="9">
        <v>0</v>
      </c>
      <c r="P127" s="9">
        <v>2</v>
      </c>
      <c r="Q127" s="9" t="s">
        <v>19</v>
      </c>
      <c r="R127" s="8"/>
      <c r="S127" s="8"/>
      <c r="T127" s="8"/>
      <c r="U127" s="8"/>
      <c r="V127" s="8"/>
      <c r="W127" s="8"/>
      <c r="X127" s="8"/>
      <c r="Y127" s="37" t="s">
        <v>104</v>
      </c>
      <c r="Z127" s="38" t="s">
        <v>16</v>
      </c>
      <c r="AA127" s="19">
        <f>16018.7+637.2+539.6+233.12+154.95-6.93</f>
        <v>17576.64</v>
      </c>
      <c r="AB127" s="19">
        <v>14311.7</v>
      </c>
      <c r="AC127" s="19">
        <v>13811.7</v>
      </c>
      <c r="AD127" s="19">
        <f t="shared" si="12"/>
        <v>45700.04</v>
      </c>
      <c r="AE127" s="60">
        <v>2023</v>
      </c>
    </row>
    <row r="128" spans="1:31" ht="65.25" customHeight="1" x14ac:dyDescent="0.3">
      <c r="A128" s="9"/>
      <c r="B128" s="9"/>
      <c r="C128" s="9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65" t="s">
        <v>143</v>
      </c>
      <c r="Z128" s="38" t="s">
        <v>17</v>
      </c>
      <c r="AA128" s="10">
        <f>AA127/AA17*100</f>
        <v>7.138837370404115</v>
      </c>
      <c r="AB128" s="10">
        <f>AB127/AB17*100</f>
        <v>7.109580847842242</v>
      </c>
      <c r="AC128" s="10">
        <f>AC127/AC17*100</f>
        <v>7.0303433195017364</v>
      </c>
      <c r="AD128" s="10">
        <f>AC128</f>
        <v>7.0303433195017364</v>
      </c>
      <c r="AE128" s="60">
        <v>2023</v>
      </c>
    </row>
    <row r="129" spans="1:31" ht="75" customHeight="1" x14ac:dyDescent="0.3">
      <c r="A129" s="9"/>
      <c r="B129" s="9"/>
      <c r="C129" s="9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67" t="s">
        <v>146</v>
      </c>
      <c r="Z129" s="68" t="s">
        <v>17</v>
      </c>
      <c r="AA129" s="69">
        <f>95/AA17*100</f>
        <v>3.8584709602540124E-2</v>
      </c>
      <c r="AB129" s="69">
        <f>31/AB17*100</f>
        <v>1.5399778243193295E-2</v>
      </c>
      <c r="AC129" s="69">
        <f>31/AC17*100</f>
        <v>1.5779422004862095E-2</v>
      </c>
      <c r="AD129" s="66">
        <f t="shared" ref="AD129:AD132" si="21">AC129</f>
        <v>1.5779422004862095E-2</v>
      </c>
      <c r="AE129" s="60">
        <v>2023</v>
      </c>
    </row>
    <row r="130" spans="1:31" ht="36" customHeight="1" x14ac:dyDescent="0.3">
      <c r="A130" s="9"/>
      <c r="B130" s="9"/>
      <c r="C130" s="9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37" t="s">
        <v>105</v>
      </c>
      <c r="Z130" s="38" t="s">
        <v>16</v>
      </c>
      <c r="AA130" s="64">
        <v>31.347999999999999</v>
      </c>
      <c r="AB130" s="64">
        <v>30.171299999999999</v>
      </c>
      <c r="AC130" s="64">
        <v>30.171299999999999</v>
      </c>
      <c r="AD130" s="64">
        <f t="shared" si="21"/>
        <v>30.171299999999999</v>
      </c>
      <c r="AE130" s="60">
        <v>2023</v>
      </c>
    </row>
    <row r="131" spans="1:31" ht="34.5" customHeight="1" x14ac:dyDescent="0.3">
      <c r="A131" s="9"/>
      <c r="B131" s="9"/>
      <c r="C131" s="9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37" t="s">
        <v>106</v>
      </c>
      <c r="Z131" s="38"/>
      <c r="AA131" s="10"/>
      <c r="AB131" s="10"/>
      <c r="AC131" s="10"/>
      <c r="AD131" s="10"/>
      <c r="AE131" s="60">
        <v>2023</v>
      </c>
    </row>
    <row r="132" spans="1:31" ht="51.75" customHeight="1" x14ac:dyDescent="0.3">
      <c r="A132" s="9"/>
      <c r="B132" s="9"/>
      <c r="C132" s="9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37" t="s">
        <v>107</v>
      </c>
      <c r="Z132" s="38" t="s">
        <v>17</v>
      </c>
      <c r="AA132" s="10">
        <v>100</v>
      </c>
      <c r="AB132" s="10">
        <v>100</v>
      </c>
      <c r="AC132" s="10">
        <v>100</v>
      </c>
      <c r="AD132" s="10">
        <f t="shared" si="21"/>
        <v>100</v>
      </c>
      <c r="AE132" s="60">
        <v>2023</v>
      </c>
    </row>
    <row r="133" spans="1:31" ht="31.5" customHeight="1" x14ac:dyDescent="0.3">
      <c r="A133" s="9">
        <v>0</v>
      </c>
      <c r="B133" s="9">
        <v>4</v>
      </c>
      <c r="C133" s="9">
        <v>7</v>
      </c>
      <c r="D133" s="9">
        <v>0</v>
      </c>
      <c r="E133" s="9">
        <v>7</v>
      </c>
      <c r="F133" s="9">
        <v>0</v>
      </c>
      <c r="G133" s="9">
        <v>3</v>
      </c>
      <c r="H133" s="9">
        <v>0</v>
      </c>
      <c r="I133" s="9">
        <v>1</v>
      </c>
      <c r="J133" s="9">
        <v>3</v>
      </c>
      <c r="K133" s="9">
        <v>0</v>
      </c>
      <c r="L133" s="9">
        <v>1</v>
      </c>
      <c r="M133" s="9">
        <v>1</v>
      </c>
      <c r="N133" s="9">
        <v>0</v>
      </c>
      <c r="O133" s="9">
        <v>6</v>
      </c>
      <c r="P133" s="9">
        <v>9</v>
      </c>
      <c r="Q133" s="9" t="s">
        <v>19</v>
      </c>
      <c r="R133" s="8"/>
      <c r="S133" s="8"/>
      <c r="T133" s="8"/>
      <c r="U133" s="8"/>
      <c r="V133" s="8"/>
      <c r="W133" s="8"/>
      <c r="X133" s="8"/>
      <c r="Y133" s="37" t="s">
        <v>108</v>
      </c>
      <c r="Z133" s="38" t="s">
        <v>16</v>
      </c>
      <c r="AA133" s="19">
        <f>410.402+224.611+685.67</f>
        <v>1320.683</v>
      </c>
      <c r="AB133" s="19">
        <v>410.4</v>
      </c>
      <c r="AC133" s="19">
        <v>410.4</v>
      </c>
      <c r="AD133" s="19">
        <f t="shared" ref="AD133" si="22">AA133+AB133+AC133</f>
        <v>2141.4830000000002</v>
      </c>
      <c r="AE133" s="60">
        <v>2023</v>
      </c>
    </row>
    <row r="134" spans="1:31" ht="65.25" customHeight="1" x14ac:dyDescent="0.3">
      <c r="A134" s="9"/>
      <c r="B134" s="9"/>
      <c r="C134" s="9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65" t="s">
        <v>109</v>
      </c>
      <c r="Z134" s="38" t="s">
        <v>17</v>
      </c>
      <c r="AA134" s="10">
        <v>99</v>
      </c>
      <c r="AB134" s="10">
        <v>99</v>
      </c>
      <c r="AC134" s="10">
        <v>99</v>
      </c>
      <c r="AD134" s="10">
        <f>AC134</f>
        <v>99</v>
      </c>
      <c r="AE134" s="60">
        <v>2023</v>
      </c>
    </row>
    <row r="135" spans="1:31" ht="31.5" customHeight="1" x14ac:dyDescent="0.3">
      <c r="A135" s="9">
        <v>0</v>
      </c>
      <c r="B135" s="9">
        <v>4</v>
      </c>
      <c r="C135" s="9">
        <v>7</v>
      </c>
      <c r="D135" s="9">
        <v>0</v>
      </c>
      <c r="E135" s="9">
        <v>7</v>
      </c>
      <c r="F135" s="9">
        <v>0</v>
      </c>
      <c r="G135" s="9">
        <v>3</v>
      </c>
      <c r="H135" s="9">
        <v>0</v>
      </c>
      <c r="I135" s="9">
        <v>1</v>
      </c>
      <c r="J135" s="9">
        <v>3</v>
      </c>
      <c r="K135" s="9">
        <v>0</v>
      </c>
      <c r="L135" s="9">
        <v>1</v>
      </c>
      <c r="M135" s="9" t="s">
        <v>23</v>
      </c>
      <c r="N135" s="9">
        <v>0</v>
      </c>
      <c r="O135" s="9">
        <v>6</v>
      </c>
      <c r="P135" s="9">
        <v>9</v>
      </c>
      <c r="Q135" s="9" t="s">
        <v>19</v>
      </c>
      <c r="R135" s="8"/>
      <c r="S135" s="8"/>
      <c r="T135" s="8"/>
      <c r="U135" s="8"/>
      <c r="V135" s="8"/>
      <c r="W135" s="8"/>
      <c r="X135" s="8"/>
      <c r="Y135" s="37" t="s">
        <v>110</v>
      </c>
      <c r="Z135" s="38" t="s">
        <v>16</v>
      </c>
      <c r="AA135" s="19">
        <f>4.145+2.27+6.93</f>
        <v>13.344999999999999</v>
      </c>
      <c r="AB135" s="19">
        <v>4.0999999999999996</v>
      </c>
      <c r="AC135" s="19">
        <v>4.0999999999999996</v>
      </c>
      <c r="AD135" s="19">
        <f t="shared" ref="AD135" si="23">AA135+AB135+AC135</f>
        <v>21.545000000000002</v>
      </c>
      <c r="AE135" s="60">
        <v>2023</v>
      </c>
    </row>
    <row r="136" spans="1:31" ht="79.5" customHeight="1" x14ac:dyDescent="0.3">
      <c r="A136" s="9"/>
      <c r="B136" s="9"/>
      <c r="C136" s="9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65" t="s">
        <v>144</v>
      </c>
      <c r="Z136" s="38" t="s">
        <v>17</v>
      </c>
      <c r="AA136" s="10">
        <f>(AA133+AA135)/AA17*100</f>
        <v>0.54182192612270952</v>
      </c>
      <c r="AB136" s="10">
        <f>(AB133+AB135)/AB17*100</f>
        <v>0.20590993812269745</v>
      </c>
      <c r="AC136" s="10">
        <f>(AC133+AC135)/AC17*100</f>
        <v>0.21098614261339804</v>
      </c>
      <c r="AD136" s="66">
        <f>AC136</f>
        <v>0.21098614261339804</v>
      </c>
      <c r="AE136" s="60">
        <v>2023</v>
      </c>
    </row>
    <row r="137" spans="1:31" ht="33" customHeight="1" x14ac:dyDescent="0.3">
      <c r="A137" s="9"/>
      <c r="B137" s="9"/>
      <c r="C137" s="9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37" t="s">
        <v>111</v>
      </c>
      <c r="Z137" s="38" t="s">
        <v>16</v>
      </c>
      <c r="AA137" s="19">
        <f>AA142+AA145+AA147</f>
        <v>920</v>
      </c>
      <c r="AB137" s="19">
        <f>AB142+AB145+AB147</f>
        <v>920</v>
      </c>
      <c r="AC137" s="19">
        <f t="shared" ref="AC137" si="24">AC142+AC145+AC147</f>
        <v>920</v>
      </c>
      <c r="AD137" s="19">
        <f t="shared" si="12"/>
        <v>2760</v>
      </c>
      <c r="AE137" s="60">
        <v>2023</v>
      </c>
    </row>
    <row r="138" spans="1:31" ht="32.4" customHeight="1" x14ac:dyDescent="0.3">
      <c r="A138" s="9"/>
      <c r="B138" s="9"/>
      <c r="C138" s="9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37" t="s">
        <v>112</v>
      </c>
      <c r="Z138" s="38" t="s">
        <v>17</v>
      </c>
      <c r="AA138" s="10">
        <v>38</v>
      </c>
      <c r="AB138" s="10">
        <v>38</v>
      </c>
      <c r="AC138" s="10">
        <v>38</v>
      </c>
      <c r="AD138" s="10">
        <f>AC138</f>
        <v>38</v>
      </c>
      <c r="AE138" s="60">
        <v>2023</v>
      </c>
    </row>
    <row r="139" spans="1:31" ht="76.5" customHeight="1" x14ac:dyDescent="0.3">
      <c r="A139" s="9"/>
      <c r="B139" s="9"/>
      <c r="C139" s="9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37" t="s">
        <v>152</v>
      </c>
      <c r="Z139" s="38" t="s">
        <v>17</v>
      </c>
      <c r="AA139" s="10">
        <f>AA137/AA17*100</f>
        <v>0.37366245088775701</v>
      </c>
      <c r="AB139" s="10">
        <f>AB137/AB17*100</f>
        <v>0.45702567689476875</v>
      </c>
      <c r="AC139" s="10">
        <f>AC137/AC17*100</f>
        <v>0.46829252401526217</v>
      </c>
      <c r="AD139" s="10">
        <f t="shared" ref="AD139:AD141" si="25">AC139</f>
        <v>0.46829252401526217</v>
      </c>
      <c r="AE139" s="60">
        <v>2023</v>
      </c>
    </row>
    <row r="140" spans="1:31" ht="23.4" customHeight="1" x14ac:dyDescent="0.3">
      <c r="A140" s="9"/>
      <c r="B140" s="9"/>
      <c r="C140" s="9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41" t="s">
        <v>113</v>
      </c>
      <c r="Z140" s="38"/>
      <c r="AA140" s="10"/>
      <c r="AB140" s="10"/>
      <c r="AC140" s="10"/>
      <c r="AD140" s="10"/>
      <c r="AE140" s="60">
        <v>2023</v>
      </c>
    </row>
    <row r="141" spans="1:31" ht="36.75" customHeight="1" x14ac:dyDescent="0.3">
      <c r="A141" s="9"/>
      <c r="B141" s="9"/>
      <c r="C141" s="9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37" t="s">
        <v>114</v>
      </c>
      <c r="Z141" s="38" t="s">
        <v>17</v>
      </c>
      <c r="AA141" s="10">
        <v>50</v>
      </c>
      <c r="AB141" s="10">
        <v>100</v>
      </c>
      <c r="AC141" s="10">
        <v>100</v>
      </c>
      <c r="AD141" s="10">
        <f t="shared" si="25"/>
        <v>100</v>
      </c>
      <c r="AE141" s="60">
        <v>2023</v>
      </c>
    </row>
    <row r="142" spans="1:31" ht="33" customHeight="1" x14ac:dyDescent="0.3">
      <c r="A142" s="9">
        <v>0</v>
      </c>
      <c r="B142" s="9">
        <v>4</v>
      </c>
      <c r="C142" s="9">
        <v>7</v>
      </c>
      <c r="D142" s="9">
        <v>0</v>
      </c>
      <c r="E142" s="9">
        <v>7</v>
      </c>
      <c r="F142" s="9">
        <v>0</v>
      </c>
      <c r="G142" s="9">
        <v>3</v>
      </c>
      <c r="H142" s="9">
        <v>0</v>
      </c>
      <c r="I142" s="9">
        <v>1</v>
      </c>
      <c r="J142" s="9">
        <v>3</v>
      </c>
      <c r="K142" s="9">
        <v>0</v>
      </c>
      <c r="L142" s="9">
        <v>2</v>
      </c>
      <c r="M142" s="9">
        <v>2</v>
      </c>
      <c r="N142" s="9">
        <v>0</v>
      </c>
      <c r="O142" s="9">
        <v>0</v>
      </c>
      <c r="P142" s="9">
        <v>2</v>
      </c>
      <c r="Q142" s="9" t="s">
        <v>19</v>
      </c>
      <c r="R142" s="8"/>
      <c r="S142" s="8"/>
      <c r="T142" s="8"/>
      <c r="U142" s="8"/>
      <c r="V142" s="8"/>
      <c r="W142" s="8"/>
      <c r="X142" s="8"/>
      <c r="Y142" s="37" t="s">
        <v>115</v>
      </c>
      <c r="Z142" s="38" t="s">
        <v>16</v>
      </c>
      <c r="AA142" s="19">
        <v>20</v>
      </c>
      <c r="AB142" s="19">
        <v>20</v>
      </c>
      <c r="AC142" s="19">
        <v>20</v>
      </c>
      <c r="AD142" s="19">
        <f t="shared" si="12"/>
        <v>60</v>
      </c>
      <c r="AE142" s="60">
        <v>2023</v>
      </c>
    </row>
    <row r="143" spans="1:31" ht="30.75" customHeight="1" x14ac:dyDescent="0.3">
      <c r="A143" s="9"/>
      <c r="B143" s="9"/>
      <c r="C143" s="9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37" t="s">
        <v>116</v>
      </c>
      <c r="Z143" s="38" t="s">
        <v>17</v>
      </c>
      <c r="AA143" s="10">
        <v>8</v>
      </c>
      <c r="AB143" s="10">
        <v>8</v>
      </c>
      <c r="AC143" s="10">
        <v>8</v>
      </c>
      <c r="AD143" s="10">
        <f>AC143</f>
        <v>8</v>
      </c>
      <c r="AE143" s="60">
        <v>2023</v>
      </c>
    </row>
    <row r="144" spans="1:31" ht="30.75" customHeight="1" x14ac:dyDescent="0.3">
      <c r="A144" s="9"/>
      <c r="B144" s="9"/>
      <c r="C144" s="9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39" t="s">
        <v>117</v>
      </c>
      <c r="Z144" s="38" t="s">
        <v>17</v>
      </c>
      <c r="AA144" s="10">
        <v>6</v>
      </c>
      <c r="AB144" s="10">
        <v>6</v>
      </c>
      <c r="AC144" s="10">
        <v>6</v>
      </c>
      <c r="AD144" s="10">
        <f>AC144</f>
        <v>6</v>
      </c>
      <c r="AE144" s="60">
        <v>2023</v>
      </c>
    </row>
    <row r="145" spans="1:31" ht="33" customHeight="1" x14ac:dyDescent="0.3">
      <c r="A145" s="9">
        <v>0</v>
      </c>
      <c r="B145" s="9">
        <v>4</v>
      </c>
      <c r="C145" s="9">
        <v>7</v>
      </c>
      <c r="D145" s="9">
        <v>0</v>
      </c>
      <c r="E145" s="9">
        <v>7</v>
      </c>
      <c r="F145" s="9">
        <v>0</v>
      </c>
      <c r="G145" s="9">
        <v>7</v>
      </c>
      <c r="H145" s="9">
        <v>0</v>
      </c>
      <c r="I145" s="9">
        <v>1</v>
      </c>
      <c r="J145" s="9">
        <v>3</v>
      </c>
      <c r="K145" s="9">
        <v>0</v>
      </c>
      <c r="L145" s="9">
        <v>2</v>
      </c>
      <c r="M145" s="9" t="s">
        <v>23</v>
      </c>
      <c r="N145" s="9">
        <v>0</v>
      </c>
      <c r="O145" s="9">
        <v>2</v>
      </c>
      <c r="P145" s="9">
        <v>4</v>
      </c>
      <c r="Q145" s="9" t="s">
        <v>19</v>
      </c>
      <c r="R145" s="8"/>
      <c r="S145" s="8"/>
      <c r="T145" s="8"/>
      <c r="U145" s="8"/>
      <c r="V145" s="8"/>
      <c r="W145" s="8"/>
      <c r="X145" s="8"/>
      <c r="Y145" s="37" t="s">
        <v>118</v>
      </c>
      <c r="Z145" s="38" t="s">
        <v>16</v>
      </c>
      <c r="AA145" s="19">
        <v>550</v>
      </c>
      <c r="AB145" s="19">
        <v>550</v>
      </c>
      <c r="AC145" s="19">
        <v>550</v>
      </c>
      <c r="AD145" s="19">
        <f t="shared" si="12"/>
        <v>1650</v>
      </c>
      <c r="AE145" s="60">
        <v>2023</v>
      </c>
    </row>
    <row r="146" spans="1:31" ht="75.75" customHeight="1" x14ac:dyDescent="0.3">
      <c r="A146" s="9"/>
      <c r="B146" s="9"/>
      <c r="C146" s="9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37" t="s">
        <v>145</v>
      </c>
      <c r="Z146" s="38" t="s">
        <v>17</v>
      </c>
      <c r="AA146" s="10">
        <f>AA145/AA17*100</f>
        <v>0.22338516085681123</v>
      </c>
      <c r="AB146" s="10">
        <f>AB145/AB17*100</f>
        <v>0.27322187205665527</v>
      </c>
      <c r="AC146" s="10">
        <f>AC145/AC17*100</f>
        <v>0.2799574871830372</v>
      </c>
      <c r="AD146" s="10">
        <f>AC146</f>
        <v>0.2799574871830372</v>
      </c>
      <c r="AE146" s="60">
        <v>2023</v>
      </c>
    </row>
    <row r="147" spans="1:31" ht="32.25" customHeight="1" x14ac:dyDescent="0.3">
      <c r="A147" s="9">
        <v>0</v>
      </c>
      <c r="B147" s="9">
        <v>4</v>
      </c>
      <c r="C147" s="9">
        <v>7</v>
      </c>
      <c r="D147" s="9">
        <v>0</v>
      </c>
      <c r="E147" s="9">
        <v>7</v>
      </c>
      <c r="F147" s="9">
        <v>0</v>
      </c>
      <c r="G147" s="9">
        <v>7</v>
      </c>
      <c r="H147" s="9">
        <v>0</v>
      </c>
      <c r="I147" s="9">
        <v>1</v>
      </c>
      <c r="J147" s="9">
        <v>3</v>
      </c>
      <c r="K147" s="9">
        <v>0</v>
      </c>
      <c r="L147" s="9">
        <v>2</v>
      </c>
      <c r="M147" s="9">
        <v>1</v>
      </c>
      <c r="N147" s="9">
        <v>0</v>
      </c>
      <c r="O147" s="9">
        <v>2</v>
      </c>
      <c r="P147" s="9">
        <v>4</v>
      </c>
      <c r="Q147" s="9">
        <v>0</v>
      </c>
      <c r="R147" s="8"/>
      <c r="S147" s="8"/>
      <c r="T147" s="8"/>
      <c r="U147" s="8"/>
      <c r="V147" s="8"/>
      <c r="W147" s="8"/>
      <c r="X147" s="8"/>
      <c r="Y147" s="37" t="s">
        <v>119</v>
      </c>
      <c r="Z147" s="38" t="s">
        <v>16</v>
      </c>
      <c r="AA147" s="19">
        <v>350</v>
      </c>
      <c r="AB147" s="19">
        <v>350</v>
      </c>
      <c r="AC147" s="19">
        <v>350</v>
      </c>
      <c r="AD147" s="19">
        <f t="shared" si="12"/>
        <v>1050</v>
      </c>
      <c r="AE147" s="60">
        <v>2023</v>
      </c>
    </row>
    <row r="148" spans="1:31" ht="50.25" customHeight="1" x14ac:dyDescent="0.3">
      <c r="A148" s="9"/>
      <c r="B148" s="9"/>
      <c r="C148" s="9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37" t="s">
        <v>120</v>
      </c>
      <c r="Z148" s="38" t="s">
        <v>17</v>
      </c>
      <c r="AA148" s="10">
        <f>AA147/AA145*100</f>
        <v>63.636363636363633</v>
      </c>
      <c r="AB148" s="10">
        <f t="shared" ref="AB148:AC148" si="26">AB147/AB145*100</f>
        <v>63.636363636363633</v>
      </c>
      <c r="AC148" s="10">
        <f t="shared" si="26"/>
        <v>63.636363636363633</v>
      </c>
      <c r="AD148" s="10">
        <f>AC148</f>
        <v>63.636363636363633</v>
      </c>
      <c r="AE148" s="60">
        <v>2023</v>
      </c>
    </row>
    <row r="149" spans="1:31" s="54" customFormat="1" ht="17.25" customHeight="1" x14ac:dyDescent="0.3">
      <c r="A149" s="48">
        <v>0</v>
      </c>
      <c r="B149" s="48">
        <v>4</v>
      </c>
      <c r="C149" s="48">
        <v>7</v>
      </c>
      <c r="D149" s="48">
        <v>0</v>
      </c>
      <c r="E149" s="48">
        <v>7</v>
      </c>
      <c r="F149" s="48">
        <v>0</v>
      </c>
      <c r="G149" s="48">
        <v>9</v>
      </c>
      <c r="H149" s="48">
        <v>0</v>
      </c>
      <c r="I149" s="48">
        <v>1</v>
      </c>
      <c r="J149" s="48">
        <v>9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9"/>
      <c r="S149" s="49"/>
      <c r="T149" s="49"/>
      <c r="U149" s="49"/>
      <c r="V149" s="49"/>
      <c r="W149" s="49"/>
      <c r="X149" s="49"/>
      <c r="Y149" s="55" t="s">
        <v>21</v>
      </c>
      <c r="Z149" s="51" t="s">
        <v>16</v>
      </c>
      <c r="AA149" s="52">
        <f>AA150</f>
        <v>9138.5</v>
      </c>
      <c r="AB149" s="52">
        <f t="shared" ref="AB149:AC150" si="27">AB150</f>
        <v>9138.5</v>
      </c>
      <c r="AC149" s="52">
        <f t="shared" si="27"/>
        <v>9138.5</v>
      </c>
      <c r="AD149" s="52">
        <f t="shared" si="12"/>
        <v>27415.5</v>
      </c>
      <c r="AE149" s="53">
        <v>2023</v>
      </c>
    </row>
    <row r="150" spans="1:31" ht="20.399999999999999" customHeight="1" x14ac:dyDescent="0.3">
      <c r="A150" s="9"/>
      <c r="B150" s="9"/>
      <c r="C150" s="9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37" t="s">
        <v>121</v>
      </c>
      <c r="Z150" s="38" t="s">
        <v>16</v>
      </c>
      <c r="AA150" s="19">
        <f>AA151</f>
        <v>9138.5</v>
      </c>
      <c r="AB150" s="19">
        <f t="shared" si="27"/>
        <v>9138.5</v>
      </c>
      <c r="AC150" s="19">
        <f t="shared" si="27"/>
        <v>9138.5</v>
      </c>
      <c r="AD150" s="19">
        <f t="shared" si="12"/>
        <v>27415.5</v>
      </c>
      <c r="AE150" s="20">
        <v>2023</v>
      </c>
    </row>
    <row r="151" spans="1:31" ht="32.25" customHeight="1" x14ac:dyDescent="0.3">
      <c r="A151" s="9">
        <v>0</v>
      </c>
      <c r="B151" s="9">
        <v>4</v>
      </c>
      <c r="C151" s="9">
        <v>7</v>
      </c>
      <c r="D151" s="9">
        <v>0</v>
      </c>
      <c r="E151" s="9">
        <v>7</v>
      </c>
      <c r="F151" s="9">
        <v>0</v>
      </c>
      <c r="G151" s="9">
        <v>9</v>
      </c>
      <c r="H151" s="9">
        <v>0</v>
      </c>
      <c r="I151" s="9">
        <v>1</v>
      </c>
      <c r="J151" s="9">
        <v>9</v>
      </c>
      <c r="K151" s="9">
        <v>0</v>
      </c>
      <c r="L151" s="9">
        <v>1</v>
      </c>
      <c r="M151" s="9">
        <v>2</v>
      </c>
      <c r="N151" s="9">
        <v>0</v>
      </c>
      <c r="O151" s="9">
        <v>0</v>
      </c>
      <c r="P151" s="9">
        <v>1</v>
      </c>
      <c r="Q151" s="9" t="s">
        <v>22</v>
      </c>
      <c r="R151" s="8"/>
      <c r="S151" s="8"/>
      <c r="T151" s="8"/>
      <c r="U151" s="8"/>
      <c r="V151" s="8"/>
      <c r="W151" s="8"/>
      <c r="X151" s="8"/>
      <c r="Y151" s="37" t="s">
        <v>122</v>
      </c>
      <c r="Z151" s="38" t="s">
        <v>16</v>
      </c>
      <c r="AA151" s="19">
        <v>9138.5</v>
      </c>
      <c r="AB151" s="19">
        <v>9138.5</v>
      </c>
      <c r="AC151" s="19">
        <v>9138.5</v>
      </c>
      <c r="AD151" s="19">
        <f t="shared" si="12"/>
        <v>27415.5</v>
      </c>
      <c r="AE151" s="20">
        <v>2023</v>
      </c>
    </row>
    <row r="154" spans="1:31" x14ac:dyDescent="0.3">
      <c r="AA154" s="13"/>
    </row>
    <row r="155" spans="1:31" x14ac:dyDescent="0.3">
      <c r="AA155" s="13"/>
    </row>
    <row r="156" spans="1:31" x14ac:dyDescent="0.3">
      <c r="AA156" s="13"/>
    </row>
    <row r="157" spans="1:31" x14ac:dyDescent="0.3">
      <c r="M157" s="58"/>
      <c r="Y157" s="56"/>
      <c r="Z157" s="57"/>
      <c r="AA157" s="13"/>
      <c r="AB157" s="57"/>
    </row>
    <row r="158" spans="1:31" x14ac:dyDescent="0.3">
      <c r="AA158" s="13"/>
    </row>
    <row r="159" spans="1:31" x14ac:dyDescent="0.3">
      <c r="AA159" s="13"/>
    </row>
    <row r="160" spans="1:31" x14ac:dyDescent="0.3">
      <c r="AA160" s="13"/>
    </row>
  </sheetData>
  <mergeCells count="18">
    <mergeCell ref="Z2:AE2"/>
    <mergeCell ref="A10:AB10"/>
    <mergeCell ref="G12:AB12"/>
    <mergeCell ref="G13:AB13"/>
    <mergeCell ref="A14:Q14"/>
    <mergeCell ref="R14:X15"/>
    <mergeCell ref="Y14:Y15"/>
    <mergeCell ref="Z14:Z15"/>
    <mergeCell ref="AA14:AC14"/>
    <mergeCell ref="A6:AB6"/>
    <mergeCell ref="A7:AB7"/>
    <mergeCell ref="A8:AB8"/>
    <mergeCell ref="A9:AB9"/>
    <mergeCell ref="AD14:AE14"/>
    <mergeCell ref="A15:C15"/>
    <mergeCell ref="D15:E15"/>
    <mergeCell ref="F15:G15"/>
    <mergeCell ref="H15:Q15"/>
  </mergeCells>
  <pageMargins left="0.25" right="0.25" top="0.75" bottom="0.75" header="0.3" footer="0.3"/>
  <pageSetup paperSize="9" scale="1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2021-12-07T13:26:40Z</cp:lastPrinted>
  <dcterms:created xsi:type="dcterms:W3CDTF">2019-11-13T06:17:04Z</dcterms:created>
  <dcterms:modified xsi:type="dcterms:W3CDTF">2021-12-07T13:27:36Z</dcterms:modified>
</cp:coreProperties>
</file>